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<sst xmlns="http://schemas.openxmlformats.org/spreadsheetml/2006/main" count="311" uniqueCount="108">
  <si>
    <t>стандарт</t>
  </si>
  <si>
    <t>премиум</t>
  </si>
  <si>
    <t>Енисей</t>
  </si>
  <si>
    <t>Итого:</t>
  </si>
  <si>
    <r>
      <t>Ширина захвата 7</t>
    </r>
    <r>
      <rPr>
        <b/>
        <sz val="10"/>
        <rFont val="Arial Cyr"/>
        <family val="2"/>
      </rPr>
      <t>м</t>
    </r>
  </si>
  <si>
    <t>Укажите размер скидки</t>
  </si>
  <si>
    <t xml:space="preserve">с прижимными роликами    </t>
  </si>
  <si>
    <r>
      <t xml:space="preserve">Ширина захвата  </t>
    </r>
    <r>
      <rPr>
        <b/>
        <sz val="10"/>
        <rFont val="Arial Cyr"/>
        <family val="2"/>
      </rPr>
      <t>7м</t>
    </r>
  </si>
  <si>
    <r>
      <t xml:space="preserve">Толщина бруса  </t>
    </r>
    <r>
      <rPr>
        <b/>
        <sz val="10"/>
        <rFont val="Arial Cyr"/>
        <family val="2"/>
      </rPr>
      <t>6мм</t>
    </r>
  </si>
  <si>
    <r>
      <t>Шатунный</t>
    </r>
    <r>
      <rPr>
        <sz val="10"/>
        <rFont val="Arial Cyr"/>
        <family val="2"/>
      </rPr>
      <t xml:space="preserve"> механизм привода ножа</t>
    </r>
  </si>
  <si>
    <t>Укажите курс ЕВРО</t>
  </si>
  <si>
    <r>
      <t xml:space="preserve">Привод ножа </t>
    </r>
    <r>
      <rPr>
        <b/>
        <sz val="10"/>
        <rFont val="Arial Cyr"/>
        <family val="2"/>
      </rPr>
      <t>МКШ</t>
    </r>
  </si>
  <si>
    <r>
      <t>Стоимость переоборудования</t>
    </r>
    <r>
      <rPr>
        <b/>
        <sz val="10"/>
        <rFont val="Arial Cyr"/>
        <family val="2"/>
      </rPr>
      <t xml:space="preserve"> 8000р.</t>
    </r>
  </si>
  <si>
    <t xml:space="preserve"> </t>
  </si>
  <si>
    <t>Цены действительны до 01.10.2016г.</t>
  </si>
  <si>
    <t>Тел. 8905-383-12-00 факс 8452-744-083 e-mail: 744083@mail.ru</t>
  </si>
  <si>
    <t>1. Детали Российского производства.   Цены в рублях РФ.</t>
  </si>
  <si>
    <t>1. Детали Российского производства.     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</si>
  <si>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</si>
  <si>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</si>
  <si>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</si>
  <si>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</si>
  <si>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</si>
  <si>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</si>
  <si>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</si>
  <si>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</si>
  <si>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</si>
  <si>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</si>
  <si>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</si>
  <si>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>Консоль Дон-1500 в сборе</t>
  </si>
  <si>
    <t>шт.</t>
  </si>
  <si>
    <t>Консоль  Дон-1500 в сборе</t>
  </si>
  <si>
    <t>2</t>
  </si>
  <si>
    <t>Пластина 4*30*700</t>
  </si>
  <si>
    <t>3</t>
  </si>
  <si>
    <t>Натяжное устройство в сборе Дон 680</t>
  </si>
  <si>
    <t>4</t>
  </si>
  <si>
    <t>081.27.00.437/2</t>
  </si>
  <si>
    <t>Боковая плита основания</t>
  </si>
  <si>
    <t>Натяжной ролик в сборе</t>
  </si>
  <si>
    <t>5</t>
  </si>
  <si>
    <t xml:space="preserve">Планка натяжного устройства </t>
  </si>
  <si>
    <t>15150-02</t>
  </si>
  <si>
    <t>Полоса, 6мм.</t>
  </si>
  <si>
    <t>6</t>
  </si>
  <si>
    <t>Шкив-ролик в сборе</t>
  </si>
  <si>
    <t>12780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</si>
  <si>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200</t>
    </r>
  </si>
  <si>
    <t>7</t>
  </si>
  <si>
    <t>Натяжной ролик в с сборе</t>
  </si>
  <si>
    <t>Ремень клиновой С(В) - 2650</t>
  </si>
  <si>
    <t>8</t>
  </si>
  <si>
    <t>TEXACO минеральная смазка MULTIFAK EP 2-0,4 KG</t>
  </si>
  <si>
    <t>9</t>
  </si>
  <si>
    <t>Болт М10х35 ГОСТ 7805-70/7798-70 (кл.пр.5.8)</t>
  </si>
  <si>
    <t>кг.</t>
  </si>
  <si>
    <t>10</t>
  </si>
  <si>
    <t>12672</t>
  </si>
  <si>
    <t>Адаптер ЖВН 6 со звездочкой</t>
  </si>
  <si>
    <t>Гайка М10 ГОСТ  5915-70  (кл.пр.6)</t>
  </si>
  <si>
    <t>11</t>
  </si>
  <si>
    <t>Шпонка с головкой 10*8*68</t>
  </si>
  <si>
    <t>Шайба плоская Н-10 оцинков.</t>
  </si>
  <si>
    <t>12</t>
  </si>
  <si>
    <r>
      <t xml:space="preserve">Шкив одноручьевой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260</t>
    </r>
  </si>
  <si>
    <t>13</t>
  </si>
  <si>
    <t>НДС 18%</t>
  </si>
  <si>
    <t>14</t>
  </si>
  <si>
    <t>ВСЕГО:</t>
  </si>
  <si>
    <t>15</t>
  </si>
  <si>
    <t>16</t>
  </si>
  <si>
    <t>17</t>
  </si>
  <si>
    <t>2. Детали производства Германии.      Цены в Евро.</t>
  </si>
  <si>
    <t>евро</t>
  </si>
  <si>
    <t>руб</t>
  </si>
  <si>
    <t>Прижимной ролик R1</t>
  </si>
  <si>
    <t>Прижимной ролик R2</t>
  </si>
  <si>
    <t>16500.01</t>
  </si>
  <si>
    <t>Палец двойной 12мм., закрытый, черный</t>
  </si>
  <si>
    <t>10701.01</t>
  </si>
  <si>
    <t>Направляющий палец двойной 12 мм., усиленный</t>
  </si>
  <si>
    <t>16503.01</t>
  </si>
  <si>
    <t>Палец тройной 12 мм., закрытый, черный</t>
  </si>
  <si>
    <t>10961.03</t>
  </si>
  <si>
    <t>Сегмент Про-Кат с грубой насечкой</t>
  </si>
  <si>
    <t>13935</t>
  </si>
  <si>
    <t>Зачисточный сегмент косы</t>
  </si>
  <si>
    <t>13533</t>
  </si>
  <si>
    <t>Спинка косы на 31 сегмент (2400мм)</t>
  </si>
  <si>
    <t>Зачисточный сегмент ножа</t>
  </si>
  <si>
    <t>10926</t>
  </si>
  <si>
    <t>Соединитель косы 21*6</t>
  </si>
  <si>
    <t>Спинка ножа на 31 сегмент (2400мм)</t>
  </si>
  <si>
    <t>10067</t>
  </si>
  <si>
    <t>Болт М6*18 для соединительной пластины ножа жатки</t>
  </si>
  <si>
    <t>Соединитель ножа 21*6</t>
  </si>
  <si>
    <t>10072</t>
  </si>
  <si>
    <t>Болт М6*28 для планок головки ножа  жатки</t>
  </si>
  <si>
    <t>10931</t>
  </si>
  <si>
    <t>Болт зубчатый М6*16 для крепления сегментов</t>
  </si>
  <si>
    <t>13961</t>
  </si>
  <si>
    <t>Гайка с фланцем крепления сегментов</t>
  </si>
  <si>
    <t>Головка ножа Дон 1500  стк</t>
  </si>
  <si>
    <t>02908</t>
  </si>
  <si>
    <t>Привод косы модульный, Pro-Drivе 85MVvGKF стк</t>
  </si>
  <si>
    <t>15721</t>
  </si>
  <si>
    <t>Болт М12х55-10,9 крепления привода</t>
  </si>
  <si>
    <t>Привод ножа модульный, Pro-Drivе 85MVvGKF стк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</si>
</sst>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&quot;р.&quot;_-;\-* #,##0.00&quot;р.&quot;_-;_-* \-??&quot;р.&quot;_-;_-@_-"/>
    <numFmt numFmtId="166" formatCode="0%"/>
    <numFmt numFmtId="167" formatCode="DD/MM/YYYY"/>
    <numFmt numFmtId="168" formatCode="_-* #,##0.00[$р.-419]_-;\-* #,##0.00[$р.-419]_-;_-* \-??[$р.-419]_-;_-@_-"/>
    <numFmt numFmtId="169" formatCode="0.0000"/>
    <numFmt numFmtId="170" formatCode="@"/>
    <numFmt numFmtId="171" formatCode="#,##0.00"/>
    <numFmt numFmtId="172" formatCode="0.00"/>
    <numFmt numFmtId="173" formatCode="#,##0.000"/>
    <numFmt numFmtId="174" formatCode="0.000"/>
    <numFmt numFmtId="175" formatCode="00000.00"/>
  </numFmts>
  <fonts count="27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4"/>
      <color indexed="13"/>
      <name val="Arial Cyr"/>
      <family val="2"/>
    </font>
    <font>
      <sz val="12"/>
      <color indexed="13"/>
      <name val="Book Antiqua"/>
      <family val="1"/>
    </font>
    <font>
      <b/>
      <sz val="16"/>
      <color indexed="10"/>
      <name val="Arial Cyr"/>
      <family val="2"/>
    </font>
    <font>
      <sz val="9"/>
      <name val="Arial Cyr"/>
      <family val="2"/>
    </font>
    <font>
      <b/>
      <sz val="11"/>
      <name val="Calibri"/>
      <family val="2"/>
    </font>
    <font>
      <b/>
      <i/>
      <sz val="9"/>
      <name val="Arial Cyr"/>
      <family val="2"/>
    </font>
    <font>
      <b/>
      <i/>
      <sz val="9"/>
      <color indexed="10"/>
      <name val="Arial Cyr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b/>
      <i/>
      <sz val="16"/>
      <color indexed="10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10"/>
      <name val="Symbol"/>
      <family val="1"/>
    </font>
    <font>
      <sz val="9"/>
      <color indexed="8"/>
      <name val="Arial Cyr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6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7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7" fontId="4" fillId="0" borderId="0" xfId="0" applyNumberFormat="1" applyFont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center" wrapText="1"/>
    </xf>
    <xf numFmtId="164" fontId="5" fillId="0" borderId="0" xfId="0" applyFont="1" applyAlignment="1">
      <alignment horizontal="center" vertical="center" wrapText="1"/>
    </xf>
    <xf numFmtId="164" fontId="6" fillId="2" borderId="0" xfId="0" applyFont="1" applyFill="1" applyAlignment="1">
      <alignment vertical="center" wrapText="1"/>
    </xf>
    <xf numFmtId="164" fontId="7" fillId="0" borderId="0" xfId="0" applyFont="1" applyAlignment="1">
      <alignment vertical="center" wrapText="1"/>
    </xf>
    <xf numFmtId="164" fontId="6" fillId="2" borderId="0" xfId="0" applyFont="1" applyFill="1" applyBorder="1" applyAlignment="1">
      <alignment horizontal="left" vertical="center" wrapText="1"/>
    </xf>
    <xf numFmtId="168" fontId="6" fillId="2" borderId="0" xfId="0" applyNumberFormat="1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5" fontId="6" fillId="2" borderId="0" xfId="17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4" fillId="0" borderId="0" xfId="0" applyFont="1" applyAlignment="1">
      <alignment vertical="center"/>
    </xf>
    <xf numFmtId="169" fontId="6" fillId="0" borderId="0" xfId="19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11" fillId="0" borderId="0" xfId="0" applyFont="1" applyFill="1" applyAlignment="1">
      <alignment vertical="center" wrapText="1"/>
    </xf>
    <xf numFmtId="164" fontId="12" fillId="0" borderId="0" xfId="0" applyFont="1" applyAlignment="1">
      <alignment/>
    </xf>
    <xf numFmtId="164" fontId="13" fillId="0" borderId="0" xfId="0" applyFont="1" applyAlignment="1">
      <alignment vertical="center"/>
    </xf>
    <xf numFmtId="164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4" fontId="14" fillId="0" borderId="0" xfId="0" applyFont="1" applyAlignment="1">
      <alignment vertical="center"/>
    </xf>
    <xf numFmtId="165" fontId="4" fillId="0" borderId="0" xfId="0" applyNumberFormat="1" applyFont="1" applyBorder="1" applyAlignment="1">
      <alignment vertical="center" wrapText="1"/>
    </xf>
    <xf numFmtId="169" fontId="10" fillId="0" borderId="0" xfId="19" applyNumberFormat="1" applyFont="1" applyFill="1" applyBorder="1" applyAlignment="1" applyProtection="1">
      <alignment horizontal="center" vertical="center" wrapText="1"/>
      <protection/>
    </xf>
    <xf numFmtId="164" fontId="15" fillId="0" borderId="0" xfId="20" applyNumberFormat="1" applyFont="1" applyFill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>
      <alignment vertical="center" wrapText="1"/>
    </xf>
    <xf numFmtId="164" fontId="17" fillId="0" borderId="0" xfId="0" applyFont="1" applyAlignment="1">
      <alignment horizontal="center" vertical="center" wrapText="1"/>
    </xf>
    <xf numFmtId="169" fontId="17" fillId="0" borderId="0" xfId="19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Alignment="1">
      <alignment vertical="center" wrapText="1"/>
    </xf>
    <xf numFmtId="164" fontId="18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 wrapText="1"/>
    </xf>
    <xf numFmtId="164" fontId="19" fillId="4" borderId="3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4" fontId="21" fillId="0" borderId="4" xfId="0" applyFont="1" applyBorder="1" applyAlignment="1">
      <alignment horizontal="center" vertical="center" wrapText="1"/>
    </xf>
    <xf numFmtId="164" fontId="21" fillId="4" borderId="4" xfId="0" applyNumberFormat="1" applyFont="1" applyFill="1" applyBorder="1" applyAlignment="1">
      <alignment horizontal="center" vertical="center" wrapText="1"/>
    </xf>
    <xf numFmtId="166" fontId="21" fillId="0" borderId="4" xfId="0" applyNumberFormat="1" applyFont="1" applyBorder="1" applyAlignment="1">
      <alignment horizontal="center" vertical="center" wrapText="1"/>
    </xf>
    <xf numFmtId="170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71" fontId="22" fillId="0" borderId="2" xfId="0" applyNumberFormat="1" applyFont="1" applyBorder="1" applyAlignment="1">
      <alignment horizontal="right" vertical="center" wrapText="1"/>
    </xf>
    <xf numFmtId="171" fontId="0" fillId="4" borderId="2" xfId="0" applyNumberFormat="1" applyFont="1" applyFill="1" applyBorder="1" applyAlignment="1">
      <alignment horizontal="right" vertical="center" wrapText="1"/>
    </xf>
    <xf numFmtId="171" fontId="0" fillId="0" borderId="0" xfId="0" applyNumberFormat="1" applyFont="1" applyFill="1" applyBorder="1" applyAlignment="1">
      <alignment horizontal="right" vertical="center" wrapText="1"/>
    </xf>
    <xf numFmtId="164" fontId="0" fillId="0" borderId="2" xfId="0" applyFont="1" applyBorder="1" applyAlignment="1">
      <alignment vertical="center" wrapText="1"/>
    </xf>
    <xf numFmtId="164" fontId="0" fillId="0" borderId="2" xfId="0" applyFont="1" applyBorder="1" applyAlignment="1">
      <alignment horizontal="center" vertical="center" wrapText="1"/>
    </xf>
    <xf numFmtId="171" fontId="0" fillId="0" borderId="2" xfId="0" applyNumberFormat="1" applyFont="1" applyBorder="1" applyAlignment="1">
      <alignment horizontal="right" vertic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72" fontId="0" fillId="0" borderId="2" xfId="0" applyNumberFormat="1" applyFont="1" applyFill="1" applyBorder="1" applyAlignment="1">
      <alignment horizontal="right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0" fillId="0" borderId="2" xfId="0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vertical="top" wrapText="1"/>
    </xf>
    <xf numFmtId="172" fontId="0" fillId="0" borderId="2" xfId="0" applyNumberFormat="1" applyBorder="1" applyAlignment="1">
      <alignment/>
    </xf>
    <xf numFmtId="171" fontId="0" fillId="4" borderId="2" xfId="0" applyNumberFormat="1" applyFont="1" applyFill="1" applyBorder="1" applyAlignment="1">
      <alignment vertical="center" wrapText="1"/>
    </xf>
    <xf numFmtId="164" fontId="0" fillId="0" borderId="2" xfId="0" applyFont="1" applyFill="1" applyBorder="1" applyAlignment="1">
      <alignment vertical="center" wrapText="1"/>
    </xf>
    <xf numFmtId="172" fontId="0" fillId="0" borderId="2" xfId="0" applyNumberFormat="1" applyFont="1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71" fontId="4" fillId="0" borderId="6" xfId="0" applyNumberFormat="1" applyFont="1" applyBorder="1" applyAlignment="1">
      <alignment horizontal="right" vertical="center" wrapText="1"/>
    </xf>
    <xf numFmtId="171" fontId="4" fillId="4" borderId="2" xfId="0" applyNumberFormat="1" applyFont="1" applyFill="1" applyBorder="1" applyAlignment="1">
      <alignment horizontal="right" vertical="center" wrapText="1"/>
    </xf>
    <xf numFmtId="171" fontId="4" fillId="0" borderId="2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71" fontId="4" fillId="0" borderId="8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71" fontId="4" fillId="0" borderId="0" xfId="0" applyNumberFormat="1" applyFont="1" applyBorder="1" applyAlignment="1">
      <alignment horizontal="right" vertical="center" wrapText="1"/>
    </xf>
    <xf numFmtId="171" fontId="4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Border="1" applyAlignment="1">
      <alignment vertical="center" wrapText="1"/>
    </xf>
    <xf numFmtId="171" fontId="22" fillId="0" borderId="0" xfId="0" applyNumberFormat="1" applyFont="1" applyBorder="1" applyAlignment="1">
      <alignment horizontal="right" vertical="center" wrapText="1"/>
    </xf>
    <xf numFmtId="171" fontId="0" fillId="0" borderId="0" xfId="0" applyNumberFormat="1" applyFont="1" applyBorder="1" applyAlignment="1">
      <alignment horizontal="right" vertical="center" wrapText="1"/>
    </xf>
    <xf numFmtId="164" fontId="11" fillId="0" borderId="0" xfId="0" applyFont="1" applyFill="1" applyBorder="1" applyAlignment="1">
      <alignment horizontal="left" vertical="center" wrapText="1"/>
    </xf>
    <xf numFmtId="164" fontId="19" fillId="0" borderId="2" xfId="0" applyNumberFormat="1" applyFont="1" applyBorder="1" applyAlignment="1">
      <alignment horizontal="left" vertical="center" wrapText="1"/>
    </xf>
    <xf numFmtId="173" fontId="0" fillId="4" borderId="4" xfId="0" applyNumberFormat="1" applyFont="1" applyFill="1" applyBorder="1" applyAlignment="1">
      <alignment horizontal="right" vertical="center" wrapText="1"/>
    </xf>
    <xf numFmtId="173" fontId="22" fillId="0" borderId="9" xfId="0" applyNumberFormat="1" applyFont="1" applyBorder="1" applyAlignment="1">
      <alignment horizontal="right" vertical="center" wrapText="1"/>
    </xf>
    <xf numFmtId="173" fontId="0" fillId="4" borderId="9" xfId="0" applyNumberFormat="1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72" fontId="0" fillId="4" borderId="2" xfId="0" applyNumberFormat="1" applyFont="1" applyFill="1" applyBorder="1" applyAlignment="1">
      <alignment vertical="center" wrapText="1"/>
    </xf>
    <xf numFmtId="164" fontId="21" fillId="0" borderId="2" xfId="0" applyFont="1" applyBorder="1" applyAlignment="1">
      <alignment horizontal="center" vertical="center" wrapText="1"/>
    </xf>
    <xf numFmtId="174" fontId="0" fillId="0" borderId="2" xfId="0" applyNumberFormat="1" applyBorder="1" applyAlignment="1">
      <alignment vertical="center" wrapText="1"/>
    </xf>
    <xf numFmtId="173" fontId="0" fillId="4" borderId="2" xfId="0" applyNumberFormat="1" applyFont="1" applyFill="1" applyBorder="1" applyAlignment="1">
      <alignment horizontal="right" vertical="center" wrapText="1"/>
    </xf>
    <xf numFmtId="173" fontId="22" fillId="0" borderId="2" xfId="0" applyNumberFormat="1" applyFont="1" applyBorder="1" applyAlignment="1">
      <alignment horizontal="right" vertical="center" wrapText="1"/>
    </xf>
    <xf numFmtId="170" fontId="0" fillId="0" borderId="2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right" vertical="center" wrapText="1"/>
    </xf>
    <xf numFmtId="174" fontId="0" fillId="0" borderId="2" xfId="0" applyNumberFormat="1" applyFont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75" fontId="24" fillId="0" borderId="3" xfId="0" applyNumberFormat="1" applyFont="1" applyFill="1" applyBorder="1" applyAlignment="1">
      <alignment horizontal="center" vertical="center"/>
    </xf>
    <xf numFmtId="164" fontId="25" fillId="0" borderId="2" xfId="0" applyFont="1" applyFill="1" applyBorder="1" applyAlignment="1">
      <alignment vertical="center" wrapText="1"/>
    </xf>
    <xf numFmtId="164" fontId="0" fillId="0" borderId="0" xfId="0" applyAlignment="1">
      <alignment horizontal="center" vertical="center" wrapText="1"/>
    </xf>
    <xf numFmtId="174" fontId="26" fillId="0" borderId="2" xfId="0" applyNumberFormat="1" applyFont="1" applyFill="1" applyBorder="1" applyAlignment="1">
      <alignment vertical="center"/>
    </xf>
    <xf numFmtId="173" fontId="4" fillId="0" borderId="6" xfId="0" applyNumberFormat="1" applyFont="1" applyBorder="1" applyAlignment="1">
      <alignment horizontal="right" vertical="center" wrapText="1"/>
    </xf>
    <xf numFmtId="173" fontId="4" fillId="4" borderId="2" xfId="0" applyNumberFormat="1" applyFont="1" applyFill="1" applyBorder="1" applyAlignment="1">
      <alignment horizontal="right" vertical="center" wrapText="1"/>
    </xf>
    <xf numFmtId="173" fontId="4" fillId="0" borderId="2" xfId="0" applyNumberFormat="1" applyFont="1" applyFill="1" applyBorder="1" applyAlignment="1">
      <alignment horizontal="right" vertical="center" wrapText="1"/>
    </xf>
    <xf numFmtId="172" fontId="0" fillId="4" borderId="3" xfId="0" applyNumberFormat="1" applyFont="1" applyFill="1" applyBorder="1" applyAlignment="1">
      <alignment vertical="center" wrapText="1"/>
    </xf>
    <xf numFmtId="173" fontId="4" fillId="0" borderId="8" xfId="0" applyNumberFormat="1" applyFont="1" applyBorder="1" applyAlignment="1">
      <alignment horizontal="right" vertical="center" wrapText="1"/>
    </xf>
    <xf numFmtId="173" fontId="4" fillId="4" borderId="7" xfId="0" applyNumberFormat="1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Денежный 2" xfId="21"/>
    <cellStyle name="Денежный 3" xfId="22"/>
    <cellStyle name="Денежный 4" xfId="23"/>
    <cellStyle name="Процентный 2" xfId="24"/>
    <cellStyle name="Процентный 3" xfId="25"/>
    <cellStyle name="Процентный 4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906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17</xdr:col>
      <xdr:colOff>9525</xdr:colOff>
      <xdr:row>3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161925"/>
          <a:ext cx="13906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4083@mail.ru" TargetMode="External" /><Relationship Id="rId2" Type="http://schemas.openxmlformats.org/officeDocument/2006/relationships/hyperlink" Target="mailto:744083@mail.ru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workbookViewId="0" topLeftCell="J28">
      <selection activeCell="Q52" sqref="Q52"/>
    </sheetView>
  </sheetViews>
  <sheetFormatPr defaultColWidth="9.00390625" defaultRowHeight="12.75"/>
  <cols>
    <col min="1" max="1" width="3.75390625" style="1" customWidth="1"/>
    <col min="2" max="2" width="14.375" style="1" customWidth="1"/>
    <col min="3" max="3" width="39.375" style="1" customWidth="1"/>
    <col min="4" max="4" width="5.875" style="1" customWidth="1"/>
    <col min="5" max="5" width="6.375" style="1" customWidth="1"/>
    <col min="6" max="6" width="8.625" style="1" customWidth="1"/>
    <col min="7" max="7" width="10.00390625" style="1" customWidth="1"/>
    <col min="8" max="9" width="9.875" style="1" customWidth="1"/>
    <col min="10" max="10" width="9.875" style="2" customWidth="1"/>
    <col min="11" max="11" width="9.125" style="1" customWidth="1"/>
    <col min="12" max="12" width="13.375" style="1" customWidth="1"/>
    <col min="13" max="15" width="10.75390625" style="1" customWidth="1"/>
    <col min="16" max="16" width="4.00390625" style="1" customWidth="1"/>
    <col min="17" max="17" width="14.125" style="1" customWidth="1"/>
    <col min="18" max="18" width="39.00390625" style="1" customWidth="1"/>
    <col min="19" max="19" width="6.00390625" style="1" customWidth="1"/>
    <col min="20" max="20" width="6.375" style="1" customWidth="1"/>
    <col min="21" max="21" width="8.875" style="1" customWidth="1"/>
    <col min="22" max="22" width="9.125" style="1" customWidth="1"/>
    <col min="23" max="23" width="10.375" style="1" customWidth="1"/>
    <col min="24" max="24" width="11.125" style="1" customWidth="1"/>
    <col min="25" max="25" width="12.875" style="1" customWidth="1"/>
    <col min="26" max="26" width="10.875" style="1" customWidth="1"/>
    <col min="27" max="16384" width="9.125" style="1" customWidth="1"/>
  </cols>
  <sheetData>
    <row r="1" spans="1:26" ht="12.75" customHeight="1">
      <c r="A1" s="3"/>
      <c r="B1" s="4"/>
      <c r="C1" s="5"/>
      <c r="D1" s="6"/>
      <c r="E1" s="6"/>
      <c r="F1" s="6"/>
      <c r="G1" s="6"/>
      <c r="H1" s="7" t="s">
        <v>0</v>
      </c>
      <c r="I1" s="7"/>
      <c r="J1" s="8" t="s">
        <v>1</v>
      </c>
      <c r="K1" s="8"/>
      <c r="M1" s="9"/>
      <c r="N1" s="9"/>
      <c r="O1" s="9"/>
      <c r="P1" s="3"/>
      <c r="Q1" s="4"/>
      <c r="R1" s="5"/>
      <c r="S1" s="6"/>
      <c r="T1" s="6"/>
      <c r="U1" s="6"/>
      <c r="V1" s="6"/>
      <c r="W1" s="7" t="s">
        <v>0</v>
      </c>
      <c r="X1" s="7"/>
      <c r="Y1" s="8" t="s">
        <v>1</v>
      </c>
      <c r="Z1" s="8"/>
    </row>
    <row r="2" spans="3:26" ht="20.25" customHeight="1">
      <c r="C2" s="10" t="s">
        <v>2</v>
      </c>
      <c r="D2" s="11"/>
      <c r="E2" s="11"/>
      <c r="F2" s="12" t="s">
        <v>3</v>
      </c>
      <c r="G2" s="12"/>
      <c r="H2" s="13">
        <f>I33+K57</f>
        <v>17857.11</v>
      </c>
      <c r="I2" s="13"/>
      <c r="J2" s="14">
        <f>H2+K39+K40</f>
        <v>17857.11</v>
      </c>
      <c r="K2" s="14"/>
      <c r="L2" s="15"/>
      <c r="M2" s="15"/>
      <c r="N2" s="15"/>
      <c r="O2" s="9"/>
      <c r="R2" s="10" t="s">
        <v>2</v>
      </c>
      <c r="S2" s="11"/>
      <c r="T2" s="11"/>
      <c r="U2" s="12" t="s">
        <v>3</v>
      </c>
      <c r="V2" s="12"/>
      <c r="W2" s="16">
        <f>X27+Z55</f>
        <v>13552.180000000002</v>
      </c>
      <c r="X2" s="16"/>
      <c r="Y2" s="17">
        <f>W2+Z37+Z38</f>
        <v>13552.180000000002</v>
      </c>
      <c r="Z2" s="17"/>
    </row>
    <row r="3" spans="3:26" ht="13.5" customHeight="1">
      <c r="C3" s="1" t="s">
        <v>4</v>
      </c>
      <c r="D3" s="15"/>
      <c r="F3" s="18" t="s">
        <v>5</v>
      </c>
      <c r="G3" s="18"/>
      <c r="H3" s="19">
        <v>0.15</v>
      </c>
      <c r="I3" s="19"/>
      <c r="J3" s="20" t="s">
        <v>6</v>
      </c>
      <c r="K3" s="20"/>
      <c r="L3" s="15"/>
      <c r="M3" s="15"/>
      <c r="N3" s="15"/>
      <c r="O3" s="21"/>
      <c r="R3" s="1" t="s">
        <v>7</v>
      </c>
      <c r="S3" s="15"/>
      <c r="U3" s="18" t="s">
        <v>5</v>
      </c>
      <c r="V3" s="18"/>
      <c r="W3" s="19">
        <v>0.15</v>
      </c>
      <c r="X3" s="19"/>
      <c r="Y3" s="20" t="s">
        <v>6</v>
      </c>
      <c r="Z3" s="20"/>
    </row>
    <row r="4" spans="3:26" ht="13.5" customHeight="1">
      <c r="C4" s="22" t="s">
        <v>8</v>
      </c>
      <c r="D4" s="15"/>
      <c r="F4" s="18"/>
      <c r="G4" s="18"/>
      <c r="H4" s="19"/>
      <c r="I4" s="19"/>
      <c r="J4" s="20"/>
      <c r="K4" s="20"/>
      <c r="L4" s="15"/>
      <c r="M4" s="15"/>
      <c r="N4" s="23"/>
      <c r="O4" s="21"/>
      <c r="R4" s="22" t="s">
        <v>8</v>
      </c>
      <c r="S4" s="15"/>
      <c r="U4" s="18"/>
      <c r="V4" s="18"/>
      <c r="W4" s="19"/>
      <c r="X4" s="19"/>
      <c r="Y4" s="20"/>
      <c r="Z4" s="20"/>
    </row>
    <row r="5" spans="3:26" ht="13.5" customHeight="1">
      <c r="C5" s="15" t="s">
        <v>9</v>
      </c>
      <c r="D5" s="15"/>
      <c r="F5" s="18" t="s">
        <v>10</v>
      </c>
      <c r="G5" s="18"/>
      <c r="H5" s="24">
        <v>0</v>
      </c>
      <c r="I5" s="24"/>
      <c r="J5" s="20"/>
      <c r="K5" s="20"/>
      <c r="L5" s="15"/>
      <c r="M5" s="15"/>
      <c r="N5" s="15"/>
      <c r="R5" s="22" t="s">
        <v>11</v>
      </c>
      <c r="S5" s="15"/>
      <c r="U5" s="18" t="s">
        <v>10</v>
      </c>
      <c r="V5" s="18"/>
      <c r="W5" s="24">
        <v>0</v>
      </c>
      <c r="X5" s="24"/>
      <c r="Y5" s="20"/>
      <c r="Z5" s="20"/>
    </row>
    <row r="6" spans="3:24" ht="13.5" customHeight="1">
      <c r="C6" s="25" t="s">
        <v>12</v>
      </c>
      <c r="D6" s="26"/>
      <c r="E6" s="26"/>
      <c r="F6" s="18"/>
      <c r="G6" s="18"/>
      <c r="H6" s="24"/>
      <c r="I6" s="24"/>
      <c r="J6" s="27"/>
      <c r="K6" s="28"/>
      <c r="L6" s="15"/>
      <c r="M6" s="15"/>
      <c r="N6" s="15"/>
      <c r="O6" s="22"/>
      <c r="R6" s="25" t="s">
        <v>12</v>
      </c>
      <c r="S6" s="26"/>
      <c r="T6" s="26"/>
      <c r="U6" s="18"/>
      <c r="V6" s="18"/>
      <c r="W6" s="24"/>
      <c r="X6" s="24"/>
    </row>
    <row r="7" spans="1:20" ht="13.5" customHeight="1">
      <c r="A7" s="29" t="s">
        <v>13</v>
      </c>
      <c r="C7" s="30"/>
      <c r="D7" s="31"/>
      <c r="E7" s="31"/>
      <c r="J7" s="27"/>
      <c r="K7" s="28"/>
      <c r="L7" s="15"/>
      <c r="M7" s="15"/>
      <c r="N7" s="15"/>
      <c r="O7" s="22"/>
      <c r="P7" s="29" t="s">
        <v>14</v>
      </c>
      <c r="R7" s="30"/>
      <c r="S7" s="31"/>
      <c r="T7" s="31"/>
    </row>
    <row r="8" spans="1:15" ht="13.5" customHeight="1">
      <c r="A8" s="32" t="s">
        <v>13</v>
      </c>
      <c r="C8" s="25"/>
      <c r="D8" s="33"/>
      <c r="E8" s="33"/>
      <c r="F8" s="21"/>
      <c r="G8" s="21"/>
      <c r="H8" s="34"/>
      <c r="I8" s="34"/>
      <c r="K8" s="28"/>
      <c r="L8" s="15"/>
      <c r="M8" s="15"/>
      <c r="N8" s="15"/>
      <c r="O8" s="22"/>
    </row>
    <row r="9" spans="1:19" s="6" customFormat="1" ht="13.5" customHeight="1">
      <c r="A9" s="35" t="s">
        <v>15</v>
      </c>
      <c r="B9" s="35"/>
      <c r="C9" s="35"/>
      <c r="D9" s="36"/>
      <c r="E9" s="36"/>
      <c r="F9" s="37"/>
      <c r="G9" s="37"/>
      <c r="H9" s="38"/>
      <c r="I9" s="38"/>
      <c r="J9" s="39"/>
      <c r="K9" s="28"/>
      <c r="L9" s="15"/>
      <c r="M9" s="15"/>
      <c r="N9" s="15"/>
      <c r="Q9" s="35" t="s">
        <v>15</v>
      </c>
      <c r="R9" s="35"/>
      <c r="S9" s="35"/>
    </row>
    <row r="10" spans="1:24" ht="13.5">
      <c r="A10" s="40" t="s">
        <v>16</v>
      </c>
      <c r="E10" s="41"/>
      <c r="F10" s="41"/>
      <c r="G10" s="41"/>
      <c r="H10" s="41"/>
      <c r="I10" s="41"/>
      <c r="J10" s="42"/>
      <c r="K10" s="28"/>
      <c r="L10" s="15"/>
      <c r="M10" s="15"/>
      <c r="N10" s="15"/>
      <c r="P10" s="40" t="s">
        <v>17</v>
      </c>
      <c r="T10" s="41"/>
      <c r="U10" s="41"/>
      <c r="V10" s="41"/>
      <c r="W10" s="41"/>
      <c r="X10" s="41"/>
    </row>
    <row r="11" spans="1:24" ht="15" customHeight="1">
      <c r="A11" s="43" t="s">
        <v>18</v>
      </c>
      <c r="B11" s="44" t="s">
        <v>19</v>
      </c>
      <c r="C11" s="44" t="s">
        <v>20</v>
      </c>
      <c r="D11" s="44" t="s">
        <v>21</v>
      </c>
      <c r="E11" s="44" t="s">
        <v>22</v>
      </c>
      <c r="F11" s="43" t="s">
        <v>23</v>
      </c>
      <c r="G11" s="43"/>
      <c r="H11" s="43" t="s">
        <v>24</v>
      </c>
      <c r="I11" s="43"/>
      <c r="J11" s="45"/>
      <c r="K11" s="28"/>
      <c r="L11" s="15"/>
      <c r="M11" s="15"/>
      <c r="N11" s="15"/>
      <c r="P11" s="43" t="s">
        <v>18</v>
      </c>
      <c r="Q11" s="44" t="s">
        <v>19</v>
      </c>
      <c r="R11" s="44" t="s">
        <v>20</v>
      </c>
      <c r="S11" s="44" t="s">
        <v>21</v>
      </c>
      <c r="T11" s="44" t="s">
        <v>22</v>
      </c>
      <c r="U11" s="43" t="s">
        <v>23</v>
      </c>
      <c r="V11" s="43"/>
      <c r="W11" s="43" t="s">
        <v>24</v>
      </c>
      <c r="X11" s="43"/>
    </row>
    <row r="12" spans="1:24" ht="12.75">
      <c r="A12" s="43"/>
      <c r="B12" s="44"/>
      <c r="C12" s="44"/>
      <c r="D12" s="44"/>
      <c r="E12" s="44"/>
      <c r="F12" s="46" t="s">
        <v>25</v>
      </c>
      <c r="G12" s="47" t="s">
        <v>26</v>
      </c>
      <c r="H12" s="46" t="s">
        <v>25</v>
      </c>
      <c r="I12" s="47" t="s">
        <v>26</v>
      </c>
      <c r="J12" s="48"/>
      <c r="P12" s="43"/>
      <c r="Q12" s="44"/>
      <c r="R12" s="44"/>
      <c r="S12" s="44"/>
      <c r="T12" s="44"/>
      <c r="U12" s="46" t="s">
        <v>25</v>
      </c>
      <c r="V12" s="47" t="s">
        <v>26</v>
      </c>
      <c r="W12" s="46" t="s">
        <v>25</v>
      </c>
      <c r="X12" s="47" t="s">
        <v>26</v>
      </c>
    </row>
    <row r="13" spans="1:24" ht="12.75">
      <c r="A13" s="43"/>
      <c r="B13" s="44"/>
      <c r="C13" s="44"/>
      <c r="D13" s="44"/>
      <c r="E13" s="44"/>
      <c r="F13" s="49"/>
      <c r="G13" s="50" t="s">
        <v>27</v>
      </c>
      <c r="H13" s="51">
        <f>H3</f>
        <v>0.15</v>
      </c>
      <c r="I13" s="50" t="s">
        <v>27</v>
      </c>
      <c r="J13" s="42"/>
      <c r="P13" s="43"/>
      <c r="Q13" s="44"/>
      <c r="R13" s="44"/>
      <c r="S13" s="44"/>
      <c r="T13" s="44"/>
      <c r="U13" s="49"/>
      <c r="V13" s="50" t="s">
        <v>27</v>
      </c>
      <c r="W13" s="51">
        <f>W3</f>
        <v>0.15</v>
      </c>
      <c r="X13" s="50" t="s">
        <v>27</v>
      </c>
    </row>
    <row r="14" spans="1:24" s="22" customFormat="1" ht="13.5" customHeight="1">
      <c r="A14" s="52" t="s">
        <v>28</v>
      </c>
      <c r="B14" s="52"/>
      <c r="C14" s="53" t="s">
        <v>29</v>
      </c>
      <c r="D14" s="54" t="s">
        <v>30</v>
      </c>
      <c r="E14" s="54">
        <v>1</v>
      </c>
      <c r="F14" s="55">
        <v>6459.8</v>
      </c>
      <c r="G14" s="56">
        <f>F14*E14</f>
        <v>6459.8</v>
      </c>
      <c r="H14" s="55">
        <f>F14-F14*H$13</f>
        <v>5490.83</v>
      </c>
      <c r="I14" s="56">
        <f>H14*E14</f>
        <v>5490.83</v>
      </c>
      <c r="J14" s="57"/>
      <c r="L14" s="1"/>
      <c r="M14" s="1"/>
      <c r="N14" s="1"/>
      <c r="O14" s="1"/>
      <c r="P14" s="52" t="s">
        <v>28</v>
      </c>
      <c r="Q14" s="52"/>
      <c r="R14" s="53" t="s">
        <v>31</v>
      </c>
      <c r="S14" s="54" t="s">
        <v>30</v>
      </c>
      <c r="T14" s="54">
        <v>1</v>
      </c>
      <c r="U14" s="55">
        <v>6459.8</v>
      </c>
      <c r="V14" s="56">
        <f>U14*T14</f>
        <v>6459.8</v>
      </c>
      <c r="W14" s="55">
        <f>U14-U14*W$13</f>
        <v>5490.83</v>
      </c>
      <c r="X14" s="56">
        <f>W14*T14</f>
        <v>5490.83</v>
      </c>
    </row>
    <row r="15" spans="1:24" s="22" customFormat="1" ht="13.5" customHeight="1">
      <c r="A15" s="52" t="s">
        <v>32</v>
      </c>
      <c r="B15" s="52"/>
      <c r="C15" s="58" t="s">
        <v>33</v>
      </c>
      <c r="D15" s="59" t="s">
        <v>30</v>
      </c>
      <c r="E15" s="59">
        <v>1</v>
      </c>
      <c r="F15" s="55">
        <v>79.06</v>
      </c>
      <c r="G15" s="56">
        <f>F15*E15</f>
        <v>79.06</v>
      </c>
      <c r="H15" s="55">
        <f>F15-F15*H$13</f>
        <v>67.2</v>
      </c>
      <c r="I15" s="56">
        <f>H15*E15</f>
        <v>67.2</v>
      </c>
      <c r="J15" s="57"/>
      <c r="P15" s="52" t="s">
        <v>32</v>
      </c>
      <c r="Q15" s="52"/>
      <c r="R15" s="58" t="s">
        <v>33</v>
      </c>
      <c r="S15" s="59" t="s">
        <v>30</v>
      </c>
      <c r="T15" s="59">
        <v>1</v>
      </c>
      <c r="U15" s="55">
        <v>79.06</v>
      </c>
      <c r="V15" s="56">
        <f>U15*T15</f>
        <v>79.06</v>
      </c>
      <c r="W15" s="55">
        <f>U15-U15*W$13</f>
        <v>67.2</v>
      </c>
      <c r="X15" s="56">
        <f>W15*T15</f>
        <v>67.2</v>
      </c>
    </row>
    <row r="16" spans="1:24" s="22" customFormat="1" ht="13.5" customHeight="1">
      <c r="A16" s="52" t="s">
        <v>34</v>
      </c>
      <c r="B16" s="52"/>
      <c r="C16" s="53" t="s">
        <v>35</v>
      </c>
      <c r="D16" s="54" t="s">
        <v>30</v>
      </c>
      <c r="E16" s="54">
        <v>1</v>
      </c>
      <c r="F16" s="60">
        <v>1922.57</v>
      </c>
      <c r="G16" s="56">
        <f>F16*E16</f>
        <v>1922.57</v>
      </c>
      <c r="H16" s="55">
        <f>F16-F16*H$13</f>
        <v>1634.18</v>
      </c>
      <c r="I16" s="56">
        <f>H16*E16</f>
        <v>1634.18</v>
      </c>
      <c r="J16" s="57"/>
      <c r="P16" s="52" t="s">
        <v>34</v>
      </c>
      <c r="Q16" s="52"/>
      <c r="R16" s="53" t="s">
        <v>35</v>
      </c>
      <c r="S16" s="54" t="s">
        <v>30</v>
      </c>
      <c r="T16" s="54">
        <v>1</v>
      </c>
      <c r="U16" s="60">
        <v>1922.57</v>
      </c>
      <c r="V16" s="56">
        <f>U16*T16</f>
        <v>1922.57</v>
      </c>
      <c r="W16" s="55">
        <f>U16-U16*W$13</f>
        <v>1634.18</v>
      </c>
      <c r="X16" s="56">
        <f>W16*T16</f>
        <v>1634.18</v>
      </c>
    </row>
    <row r="17" spans="1:24" s="22" customFormat="1" ht="13.5" customHeight="1">
      <c r="A17" s="52" t="s">
        <v>36</v>
      </c>
      <c r="B17" s="61" t="s">
        <v>37</v>
      </c>
      <c r="C17" s="62" t="s">
        <v>38</v>
      </c>
      <c r="D17" s="54" t="s">
        <v>30</v>
      </c>
      <c r="E17" s="54">
        <v>1</v>
      </c>
      <c r="F17" s="63">
        <v>920.27</v>
      </c>
      <c r="G17" s="56">
        <f>F17*E17</f>
        <v>920.27</v>
      </c>
      <c r="H17" s="60">
        <f>F17-F17*H$13</f>
        <v>782.23</v>
      </c>
      <c r="I17" s="56">
        <f>H17*E17</f>
        <v>782.23</v>
      </c>
      <c r="J17" s="57"/>
      <c r="P17" s="52" t="s">
        <v>36</v>
      </c>
      <c r="Q17" s="64">
        <v>12698</v>
      </c>
      <c r="R17" s="65" t="s">
        <v>39</v>
      </c>
      <c r="S17" s="54" t="s">
        <v>30</v>
      </c>
      <c r="T17" s="54">
        <v>1</v>
      </c>
      <c r="U17" s="63">
        <v>589.15</v>
      </c>
      <c r="V17" s="56">
        <f>U17*T17</f>
        <v>589.15</v>
      </c>
      <c r="W17" s="60">
        <f>U17-U17*W$13</f>
        <v>500.78</v>
      </c>
      <c r="X17" s="56">
        <f>W17*T17</f>
        <v>500.78</v>
      </c>
    </row>
    <row r="18" spans="1:24" ht="12.75">
      <c r="A18" s="52" t="s">
        <v>40</v>
      </c>
      <c r="B18" s="66">
        <v>75046</v>
      </c>
      <c r="C18" s="65" t="s">
        <v>41</v>
      </c>
      <c r="D18" s="54" t="s">
        <v>30</v>
      </c>
      <c r="E18" s="54">
        <v>1</v>
      </c>
      <c r="F18" s="63">
        <v>66.82</v>
      </c>
      <c r="G18" s="56">
        <f>F18*E18</f>
        <v>66.82</v>
      </c>
      <c r="H18" s="55">
        <f>F18-F18*H$13</f>
        <v>56.8</v>
      </c>
      <c r="I18" s="56">
        <f>H18*E18</f>
        <v>56.8</v>
      </c>
      <c r="P18" s="52" t="s">
        <v>40</v>
      </c>
      <c r="Q18" s="52" t="s">
        <v>42</v>
      </c>
      <c r="R18" s="53" t="s">
        <v>43</v>
      </c>
      <c r="S18" s="67" t="s">
        <v>30</v>
      </c>
      <c r="T18" s="67">
        <v>23</v>
      </c>
      <c r="U18" s="55">
        <v>79.06</v>
      </c>
      <c r="V18" s="56">
        <f>U18*T18</f>
        <v>1818.38</v>
      </c>
      <c r="W18" s="55">
        <f>U18-U18*W$13</f>
        <v>67.2</v>
      </c>
      <c r="X18" s="56">
        <f>W18*T18</f>
        <v>1545.6000000000001</v>
      </c>
    </row>
    <row r="19" spans="1:24" ht="12.75">
      <c r="A19" s="52" t="s">
        <v>44</v>
      </c>
      <c r="B19" s="66">
        <v>75020</v>
      </c>
      <c r="C19" s="65" t="s">
        <v>45</v>
      </c>
      <c r="D19" s="54" t="s">
        <v>30</v>
      </c>
      <c r="E19" s="54">
        <v>1</v>
      </c>
      <c r="F19" s="63">
        <v>610.03</v>
      </c>
      <c r="G19" s="56">
        <f>F19*E19</f>
        <v>610.03</v>
      </c>
      <c r="H19" s="55">
        <f>F19-F19*H$13</f>
        <v>518.53</v>
      </c>
      <c r="I19" s="56">
        <f>H19*E19</f>
        <v>518.53</v>
      </c>
      <c r="P19" s="52" t="s">
        <v>44</v>
      </c>
      <c r="Q19" s="52" t="s">
        <v>46</v>
      </c>
      <c r="R19" s="53" t="s">
        <v>47</v>
      </c>
      <c r="S19" s="54" t="s">
        <v>30</v>
      </c>
      <c r="T19" s="54">
        <v>1</v>
      </c>
      <c r="U19" s="55">
        <v>1867.4</v>
      </c>
      <c r="V19" s="56">
        <f>U19*T19</f>
        <v>1867.4</v>
      </c>
      <c r="W19" s="55">
        <f>U19-U19*W$13</f>
        <v>1587.29</v>
      </c>
      <c r="X19" s="56">
        <f>W19*T19</f>
        <v>1587.29</v>
      </c>
    </row>
    <row r="20" spans="1:24" ht="12.75">
      <c r="A20" s="52" t="s">
        <v>48</v>
      </c>
      <c r="B20" s="66">
        <v>12698</v>
      </c>
      <c r="C20" s="65" t="s">
        <v>49</v>
      </c>
      <c r="D20" s="54" t="s">
        <v>30</v>
      </c>
      <c r="E20" s="54">
        <v>1</v>
      </c>
      <c r="F20" s="63">
        <v>589.15</v>
      </c>
      <c r="G20" s="56">
        <f>F20*E20</f>
        <v>589.15</v>
      </c>
      <c r="H20" s="55">
        <f>F20-F20*H$13</f>
        <v>500.78</v>
      </c>
      <c r="I20" s="56">
        <f>H20*E20</f>
        <v>500.78</v>
      </c>
      <c r="P20" s="52" t="s">
        <v>48</v>
      </c>
      <c r="Q20" s="52"/>
      <c r="R20" s="58" t="s">
        <v>50</v>
      </c>
      <c r="S20" s="59" t="s">
        <v>30</v>
      </c>
      <c r="T20" s="59">
        <v>1</v>
      </c>
      <c r="U20" s="60" t="s">
        <v>13</v>
      </c>
      <c r="V20" s="56">
        <f>U20*T20</f>
        <v>0</v>
      </c>
      <c r="W20" s="55" t="str">
        <f>U20</f>
        <v> </v>
      </c>
      <c r="X20" s="56">
        <f>W20*T20</f>
        <v>0</v>
      </c>
    </row>
    <row r="21" spans="1:24" s="22" customFormat="1" ht="13.5" customHeight="1">
      <c r="A21" s="52" t="s">
        <v>51</v>
      </c>
      <c r="B21" s="52" t="s">
        <v>42</v>
      </c>
      <c r="C21" s="53" t="s">
        <v>43</v>
      </c>
      <c r="D21" s="67" t="s">
        <v>30</v>
      </c>
      <c r="E21" s="67">
        <v>23</v>
      </c>
      <c r="F21" s="55">
        <v>79.06</v>
      </c>
      <c r="G21" s="56">
        <f>F21*E21</f>
        <v>1818.38</v>
      </c>
      <c r="H21" s="55">
        <f>F21-F21*H$13</f>
        <v>67.2</v>
      </c>
      <c r="I21" s="56">
        <f>H21*E21</f>
        <v>1545.6000000000001</v>
      </c>
      <c r="J21" s="57"/>
      <c r="P21" s="52" t="s">
        <v>51</v>
      </c>
      <c r="Q21" s="52"/>
      <c r="R21" s="68" t="s">
        <v>52</v>
      </c>
      <c r="S21" s="67" t="s">
        <v>30</v>
      </c>
      <c r="T21" s="67">
        <v>1</v>
      </c>
      <c r="U21" s="69">
        <v>194.92</v>
      </c>
      <c r="V21" s="56">
        <f>U21*T21</f>
        <v>194.92</v>
      </c>
      <c r="W21" s="55">
        <f>U21</f>
        <v>194.92</v>
      </c>
      <c r="X21" s="56">
        <f>W21*T21</f>
        <v>194.92</v>
      </c>
    </row>
    <row r="22" spans="1:24" s="22" customFormat="1" ht="13.5" customHeight="1">
      <c r="A22" s="52" t="s">
        <v>53</v>
      </c>
      <c r="B22" s="52" t="s">
        <v>46</v>
      </c>
      <c r="C22" s="53" t="s">
        <v>47</v>
      </c>
      <c r="D22" s="54" t="s">
        <v>30</v>
      </c>
      <c r="E22" s="54">
        <v>1</v>
      </c>
      <c r="F22" s="55">
        <v>1867.4</v>
      </c>
      <c r="G22" s="56">
        <f>F22*E22</f>
        <v>1867.4</v>
      </c>
      <c r="H22" s="55">
        <f>F22-F22*H$13</f>
        <v>1587.29</v>
      </c>
      <c r="I22" s="56">
        <f>H22*E22</f>
        <v>1587.29</v>
      </c>
      <c r="J22" s="57"/>
      <c r="P22" s="52" t="s">
        <v>53</v>
      </c>
      <c r="Q22" s="52"/>
      <c r="R22" s="68" t="s">
        <v>54</v>
      </c>
      <c r="S22" s="67" t="s">
        <v>55</v>
      </c>
      <c r="T22" s="67">
        <v>3.15</v>
      </c>
      <c r="U22" s="69">
        <v>93.68</v>
      </c>
      <c r="V22" s="56">
        <f>U22*T22</f>
        <v>295.09</v>
      </c>
      <c r="W22" s="55">
        <f>U22</f>
        <v>93.68</v>
      </c>
      <c r="X22" s="56">
        <f>W22*T22</f>
        <v>295.09</v>
      </c>
    </row>
    <row r="23" spans="1:24" s="22" customFormat="1" ht="13.5" customHeight="1">
      <c r="A23" s="52" t="s">
        <v>56</v>
      </c>
      <c r="B23" s="52" t="s">
        <v>57</v>
      </c>
      <c r="C23" s="58" t="s">
        <v>58</v>
      </c>
      <c r="D23" s="59" t="s">
        <v>30</v>
      </c>
      <c r="E23" s="59">
        <v>1</v>
      </c>
      <c r="F23" s="55">
        <v>1381.01</v>
      </c>
      <c r="G23" s="56">
        <f>F23*E23</f>
        <v>1381.01</v>
      </c>
      <c r="H23" s="55">
        <f>F23-F23*H$13</f>
        <v>1173.86</v>
      </c>
      <c r="I23" s="56">
        <f>H23*E23</f>
        <v>1173.86</v>
      </c>
      <c r="J23" s="57"/>
      <c r="P23" s="52" t="s">
        <v>56</v>
      </c>
      <c r="Q23" s="52"/>
      <c r="R23" s="53" t="s">
        <v>59</v>
      </c>
      <c r="S23" s="59" t="s">
        <v>55</v>
      </c>
      <c r="T23" s="59">
        <v>1.12</v>
      </c>
      <c r="U23" s="69">
        <v>114.48</v>
      </c>
      <c r="V23" s="56">
        <f>U23*T23</f>
        <v>128.22</v>
      </c>
      <c r="W23" s="55">
        <f>U23</f>
        <v>114.48</v>
      </c>
      <c r="X23" s="56">
        <f>W23*T23</f>
        <v>128.22</v>
      </c>
    </row>
    <row r="24" spans="1:24" s="22" customFormat="1" ht="13.5" customHeight="1">
      <c r="A24" s="52" t="s">
        <v>60</v>
      </c>
      <c r="B24" s="52"/>
      <c r="C24" s="58" t="s">
        <v>61</v>
      </c>
      <c r="D24" s="59" t="s">
        <v>30</v>
      </c>
      <c r="E24" s="59">
        <v>1</v>
      </c>
      <c r="F24" s="60">
        <v>41.37</v>
      </c>
      <c r="G24" s="70">
        <f>F24*E24</f>
        <v>41.37</v>
      </c>
      <c r="H24" s="60">
        <f>F24-F24*H$13</f>
        <v>35.16</v>
      </c>
      <c r="I24" s="56">
        <f>H24*E24</f>
        <v>35.16</v>
      </c>
      <c r="J24" s="57"/>
      <c r="P24" s="52" t="s">
        <v>60</v>
      </c>
      <c r="Q24" s="52"/>
      <c r="R24" s="71" t="s">
        <v>62</v>
      </c>
      <c r="S24" s="67" t="s">
        <v>55</v>
      </c>
      <c r="T24" s="67">
        <v>0.35</v>
      </c>
      <c r="U24" s="72">
        <v>116.53</v>
      </c>
      <c r="V24" s="56">
        <f>U24*T24</f>
        <v>40.79</v>
      </c>
      <c r="W24" s="55">
        <f>U24</f>
        <v>116.53</v>
      </c>
      <c r="X24" s="56">
        <f>W24*T24</f>
        <v>40.79</v>
      </c>
    </row>
    <row r="25" spans="1:24" s="22" customFormat="1" ht="13.5" customHeight="1">
      <c r="A25" s="52" t="s">
        <v>63</v>
      </c>
      <c r="B25" s="52"/>
      <c r="C25" s="58" t="s">
        <v>64</v>
      </c>
      <c r="D25" s="59" t="s">
        <v>30</v>
      </c>
      <c r="E25" s="59">
        <v>1</v>
      </c>
      <c r="F25" s="55">
        <v>1272.54</v>
      </c>
      <c r="G25" s="56">
        <f>F25*E25</f>
        <v>1272.54</v>
      </c>
      <c r="H25" s="55">
        <f>F25-F25*H$13</f>
        <v>1081.66</v>
      </c>
      <c r="I25" s="56">
        <f>H25*E25</f>
        <v>1081.66</v>
      </c>
      <c r="J25" s="57"/>
      <c r="P25" s="73"/>
      <c r="Q25" s="73"/>
      <c r="R25" s="74" t="s">
        <v>3</v>
      </c>
      <c r="S25" s="75"/>
      <c r="T25" s="76"/>
      <c r="U25" s="77"/>
      <c r="V25" s="78">
        <f>SUM(V14:V24)</f>
        <v>13395.380000000001</v>
      </c>
      <c r="W25" s="79"/>
      <c r="X25" s="78">
        <f>SUM(X14:X24)</f>
        <v>11484.900000000001</v>
      </c>
    </row>
    <row r="26" spans="1:24" s="22" customFormat="1" ht="13.5" customHeight="1">
      <c r="A26" s="52" t="s">
        <v>65</v>
      </c>
      <c r="B26" s="52"/>
      <c r="C26" s="58" t="s">
        <v>50</v>
      </c>
      <c r="D26" s="59" t="s">
        <v>30</v>
      </c>
      <c r="E26" s="59">
        <v>1</v>
      </c>
      <c r="F26" s="60" t="s">
        <v>13</v>
      </c>
      <c r="G26" s="56">
        <f>F26*E26</f>
        <v>0</v>
      </c>
      <c r="H26" s="60" t="str">
        <f>F26</f>
        <v> </v>
      </c>
      <c r="I26" s="56">
        <f>H26*E26</f>
        <v>0</v>
      </c>
      <c r="J26" s="57"/>
      <c r="P26" s="73"/>
      <c r="Q26" s="73"/>
      <c r="R26" s="80" t="s">
        <v>66</v>
      </c>
      <c r="S26" s="81"/>
      <c r="T26" s="82"/>
      <c r="U26" s="83"/>
      <c r="V26" s="78">
        <f>V25*18%</f>
        <v>2411.17</v>
      </c>
      <c r="W26" s="79"/>
      <c r="X26" s="78">
        <f>X25*18%</f>
        <v>2067.28</v>
      </c>
    </row>
    <row r="27" spans="1:24" s="22" customFormat="1" ht="29.25" customHeight="1">
      <c r="A27" s="52" t="s">
        <v>67</v>
      </c>
      <c r="B27" s="52"/>
      <c r="C27" s="71" t="s">
        <v>52</v>
      </c>
      <c r="D27" s="67" t="s">
        <v>30</v>
      </c>
      <c r="E27" s="67">
        <v>1</v>
      </c>
      <c r="F27" s="69">
        <v>194.92</v>
      </c>
      <c r="G27" s="56">
        <f>F27*E27</f>
        <v>194.92</v>
      </c>
      <c r="H27" s="55">
        <f>F27</f>
        <v>194.92</v>
      </c>
      <c r="I27" s="56">
        <f>H27*E27</f>
        <v>194.92</v>
      </c>
      <c r="J27" s="57"/>
      <c r="P27" s="73"/>
      <c r="Q27" s="73"/>
      <c r="R27" s="80" t="s">
        <v>68</v>
      </c>
      <c r="S27" s="81"/>
      <c r="T27" s="81"/>
      <c r="U27" s="83"/>
      <c r="V27" s="78">
        <f>V26+V25</f>
        <v>15806.550000000001</v>
      </c>
      <c r="W27" s="79"/>
      <c r="X27" s="78">
        <f>X26+X25</f>
        <v>13552.180000000002</v>
      </c>
    </row>
    <row r="28" spans="1:24" s="22" customFormat="1" ht="24.75" customHeight="1">
      <c r="A28" s="52" t="s">
        <v>69</v>
      </c>
      <c r="B28" s="52"/>
      <c r="C28" s="71" t="s">
        <v>54</v>
      </c>
      <c r="D28" s="67" t="s">
        <v>55</v>
      </c>
      <c r="E28" s="67">
        <v>3.15</v>
      </c>
      <c r="F28" s="69">
        <v>93.68</v>
      </c>
      <c r="G28" s="56">
        <f>F28*E28</f>
        <v>295.09</v>
      </c>
      <c r="H28" s="55">
        <f>F28</f>
        <v>93.68</v>
      </c>
      <c r="I28" s="56">
        <f>H28*E28</f>
        <v>295.09</v>
      </c>
      <c r="J28" s="57"/>
      <c r="P28" s="73"/>
      <c r="Q28" s="73"/>
      <c r="R28" s="84"/>
      <c r="S28" s="84"/>
      <c r="T28" s="84"/>
      <c r="U28" s="85"/>
      <c r="V28" s="86"/>
      <c r="W28" s="86"/>
      <c r="X28" s="86"/>
    </row>
    <row r="29" spans="1:24" s="22" customFormat="1" ht="13.5" customHeight="1">
      <c r="A29" s="52" t="s">
        <v>70</v>
      </c>
      <c r="B29" s="52"/>
      <c r="C29" s="53" t="s">
        <v>59</v>
      </c>
      <c r="D29" s="59" t="s">
        <v>55</v>
      </c>
      <c r="E29" s="59">
        <v>1.12</v>
      </c>
      <c r="F29" s="69">
        <v>114.48</v>
      </c>
      <c r="G29" s="56">
        <f>F29*E29</f>
        <v>128.22</v>
      </c>
      <c r="H29" s="55">
        <f>F29</f>
        <v>114.48</v>
      </c>
      <c r="I29" s="56">
        <f>H29*E29</f>
        <v>128.22</v>
      </c>
      <c r="J29" s="57"/>
      <c r="P29" s="73"/>
      <c r="Q29" s="73"/>
      <c r="R29" s="84"/>
      <c r="S29" s="84"/>
      <c r="T29" s="84"/>
      <c r="U29" s="85"/>
      <c r="V29" s="86"/>
      <c r="W29" s="86"/>
      <c r="X29" s="86"/>
    </row>
    <row r="30" spans="1:24" s="22" customFormat="1" ht="13.5" customHeight="1">
      <c r="A30" s="52" t="s">
        <v>71</v>
      </c>
      <c r="B30" s="52"/>
      <c r="C30" s="71" t="s">
        <v>62</v>
      </c>
      <c r="D30" s="67" t="s">
        <v>55</v>
      </c>
      <c r="E30" s="67">
        <v>0.35</v>
      </c>
      <c r="F30" s="69">
        <v>116.53</v>
      </c>
      <c r="G30" s="56">
        <f>F30*E30</f>
        <v>40.79</v>
      </c>
      <c r="H30" s="55">
        <f>F30</f>
        <v>116.53</v>
      </c>
      <c r="I30" s="56">
        <f>H30*E30</f>
        <v>40.79</v>
      </c>
      <c r="J30" s="57"/>
      <c r="P30" s="73"/>
      <c r="Q30" s="73"/>
      <c r="R30" s="84"/>
      <c r="S30" s="84"/>
      <c r="T30" s="84"/>
      <c r="U30" s="85"/>
      <c r="V30" s="86"/>
      <c r="W30" s="86"/>
      <c r="X30" s="86"/>
    </row>
    <row r="31" spans="1:24" s="22" customFormat="1" ht="13.5" customHeight="1">
      <c r="A31" s="73"/>
      <c r="B31" s="73"/>
      <c r="C31" s="74" t="s">
        <v>3</v>
      </c>
      <c r="D31" s="75"/>
      <c r="E31" s="76"/>
      <c r="F31" s="77"/>
      <c r="G31" s="78">
        <f>SUM(G14:G30)</f>
        <v>17687.420000000002</v>
      </c>
      <c r="H31" s="79"/>
      <c r="I31" s="78">
        <f>SUM(I14:I30)</f>
        <v>15133.140000000001</v>
      </c>
      <c r="J31" s="57"/>
      <c r="P31" s="73"/>
      <c r="Q31" s="73"/>
      <c r="R31" s="84"/>
      <c r="S31" s="84"/>
      <c r="T31" s="84"/>
      <c r="U31" s="85"/>
      <c r="V31" s="86"/>
      <c r="W31" s="86"/>
      <c r="X31" s="86"/>
    </row>
    <row r="32" spans="1:24" s="22" customFormat="1" ht="13.5" customHeight="1">
      <c r="A32" s="73"/>
      <c r="B32" s="73"/>
      <c r="C32" s="80" t="s">
        <v>66</v>
      </c>
      <c r="D32" s="81"/>
      <c r="E32" s="82"/>
      <c r="F32" s="83"/>
      <c r="G32" s="78">
        <f>G31*18%</f>
        <v>3183.74</v>
      </c>
      <c r="H32" s="79"/>
      <c r="I32" s="78">
        <f>I31*18%</f>
        <v>2723.97</v>
      </c>
      <c r="J32" s="86"/>
      <c r="P32" s="73"/>
      <c r="Q32" s="73"/>
      <c r="R32" s="87"/>
      <c r="S32" s="73"/>
      <c r="T32" s="73"/>
      <c r="U32" s="88"/>
      <c r="V32" s="57"/>
      <c r="W32" s="89"/>
      <c r="X32" s="89"/>
    </row>
    <row r="33" spans="1:24" s="22" customFormat="1" ht="13.5" customHeight="1">
      <c r="A33" s="73"/>
      <c r="B33" s="73"/>
      <c r="C33" s="80" t="s">
        <v>68</v>
      </c>
      <c r="D33" s="81"/>
      <c r="E33" s="81"/>
      <c r="F33" s="83"/>
      <c r="G33" s="78">
        <f>G32+G31</f>
        <v>20871.160000000003</v>
      </c>
      <c r="H33" s="79"/>
      <c r="I33" s="78">
        <f>I32+I31</f>
        <v>17857.11</v>
      </c>
      <c r="J33" s="86"/>
      <c r="P33" s="40" t="s">
        <v>72</v>
      </c>
      <c r="Q33" s="73"/>
      <c r="R33" s="87"/>
      <c r="S33" s="1"/>
      <c r="T33" s="41"/>
      <c r="U33" s="41"/>
      <c r="V33" s="41"/>
      <c r="W33" s="41"/>
      <c r="X33" s="41"/>
    </row>
    <row r="34" spans="1:26" s="22" customFormat="1" ht="12.75" customHeight="1">
      <c r="A34" s="73"/>
      <c r="B34" s="73"/>
      <c r="C34" s="87"/>
      <c r="D34" s="73"/>
      <c r="E34" s="73"/>
      <c r="F34" s="88"/>
      <c r="G34" s="57"/>
      <c r="H34" s="89"/>
      <c r="I34" s="89"/>
      <c r="J34" s="86"/>
      <c r="P34" s="43" t="s">
        <v>18</v>
      </c>
      <c r="Q34" s="44" t="s">
        <v>19</v>
      </c>
      <c r="R34" s="44" t="s">
        <v>20</v>
      </c>
      <c r="S34" s="44" t="s">
        <v>21</v>
      </c>
      <c r="T34" s="44" t="s">
        <v>22</v>
      </c>
      <c r="U34" s="43" t="s">
        <v>23</v>
      </c>
      <c r="V34" s="43"/>
      <c r="W34" s="43" t="s">
        <v>24</v>
      </c>
      <c r="X34" s="43"/>
      <c r="Z34" s="43" t="s">
        <v>24</v>
      </c>
    </row>
    <row r="35" spans="1:26" s="22" customFormat="1" ht="12.75">
      <c r="A35" s="40" t="s">
        <v>72</v>
      </c>
      <c r="B35" s="73"/>
      <c r="C35" s="87"/>
      <c r="D35" s="1"/>
      <c r="E35" s="41"/>
      <c r="F35" s="41"/>
      <c r="G35" s="41"/>
      <c r="H35" s="41"/>
      <c r="I35" s="41"/>
      <c r="J35" s="57"/>
      <c r="P35" s="43"/>
      <c r="Q35" s="44"/>
      <c r="R35" s="44"/>
      <c r="S35" s="44"/>
      <c r="T35" s="44"/>
      <c r="U35" s="46" t="s">
        <v>25</v>
      </c>
      <c r="V35" s="47" t="s">
        <v>26</v>
      </c>
      <c r="W35" s="46" t="s">
        <v>25</v>
      </c>
      <c r="X35" s="47" t="s">
        <v>26</v>
      </c>
      <c r="Z35" s="47" t="s">
        <v>26</v>
      </c>
    </row>
    <row r="36" spans="1:26" ht="12.75" customHeight="1">
      <c r="A36" s="43" t="s">
        <v>18</v>
      </c>
      <c r="B36" s="44" t="s">
        <v>19</v>
      </c>
      <c r="C36" s="44" t="s">
        <v>20</v>
      </c>
      <c r="D36" s="44" t="s">
        <v>21</v>
      </c>
      <c r="E36" s="44" t="s">
        <v>22</v>
      </c>
      <c r="F36" s="43" t="s">
        <v>23</v>
      </c>
      <c r="G36" s="43"/>
      <c r="H36" s="43" t="s">
        <v>24</v>
      </c>
      <c r="I36" s="43"/>
      <c r="J36" s="90"/>
      <c r="K36" s="43" t="s">
        <v>24</v>
      </c>
      <c r="L36" s="22"/>
      <c r="M36" s="22"/>
      <c r="N36" s="22"/>
      <c r="O36" s="22"/>
      <c r="P36" s="43"/>
      <c r="Q36" s="44"/>
      <c r="R36" s="44"/>
      <c r="S36" s="44"/>
      <c r="T36" s="44"/>
      <c r="U36" s="49"/>
      <c r="V36" s="50" t="s">
        <v>73</v>
      </c>
      <c r="W36" s="51">
        <f>W3</f>
        <v>0.15</v>
      </c>
      <c r="X36" s="50" t="s">
        <v>73</v>
      </c>
      <c r="Z36" s="50" t="s">
        <v>74</v>
      </c>
    </row>
    <row r="37" spans="1:26" ht="13.5" customHeight="1">
      <c r="A37" s="43"/>
      <c r="B37" s="44"/>
      <c r="C37" s="44"/>
      <c r="D37" s="44"/>
      <c r="E37" s="44"/>
      <c r="F37" s="43" t="s">
        <v>25</v>
      </c>
      <c r="G37" s="47" t="s">
        <v>26</v>
      </c>
      <c r="H37" s="46" t="s">
        <v>25</v>
      </c>
      <c r="I37" s="47" t="s">
        <v>26</v>
      </c>
      <c r="J37" s="42"/>
      <c r="K37" s="47" t="s">
        <v>26</v>
      </c>
      <c r="L37" s="22"/>
      <c r="M37" s="22"/>
      <c r="N37" s="22"/>
      <c r="O37" s="22"/>
      <c r="P37" s="52" t="s">
        <v>28</v>
      </c>
      <c r="Q37" s="44">
        <v>16330</v>
      </c>
      <c r="R37" s="91" t="s">
        <v>75</v>
      </c>
      <c r="S37" s="44" t="s">
        <v>30</v>
      </c>
      <c r="T37" s="44">
        <v>11</v>
      </c>
      <c r="U37" s="49">
        <v>8.87</v>
      </c>
      <c r="V37" s="92">
        <f>U37*T37</f>
        <v>97.57</v>
      </c>
      <c r="W37" s="93">
        <f>U37-U37*W$33</f>
        <v>8.87</v>
      </c>
      <c r="X37" s="94">
        <f>W37*T37</f>
        <v>97.57</v>
      </c>
      <c r="Y37" s="95"/>
      <c r="Z37" s="96">
        <f>X37*W$5</f>
        <v>0</v>
      </c>
    </row>
    <row r="38" spans="1:26" ht="12.75" customHeight="1">
      <c r="A38" s="43"/>
      <c r="B38" s="44"/>
      <c r="C38" s="44"/>
      <c r="D38" s="44"/>
      <c r="E38" s="44"/>
      <c r="F38" s="97"/>
      <c r="G38" s="50" t="s">
        <v>73</v>
      </c>
      <c r="H38" s="51">
        <f>H3</f>
        <v>0.15</v>
      </c>
      <c r="I38" s="50" t="s">
        <v>73</v>
      </c>
      <c r="J38" s="45"/>
      <c r="K38" s="50" t="s">
        <v>74</v>
      </c>
      <c r="L38" s="22"/>
      <c r="M38" s="22"/>
      <c r="N38" s="22"/>
      <c r="O38" s="22"/>
      <c r="P38" s="52" t="s">
        <v>32</v>
      </c>
      <c r="Q38" s="44">
        <v>15768</v>
      </c>
      <c r="R38" s="91" t="s">
        <v>76</v>
      </c>
      <c r="S38" s="44" t="s">
        <v>30</v>
      </c>
      <c r="T38" s="44">
        <v>11</v>
      </c>
      <c r="U38" s="49">
        <v>8.87</v>
      </c>
      <c r="V38" s="92">
        <f>U38*T38</f>
        <v>97.57</v>
      </c>
      <c r="W38" s="93">
        <f>U38-U38*W$33</f>
        <v>8.87</v>
      </c>
      <c r="X38" s="94">
        <f>W38*T38</f>
        <v>97.57</v>
      </c>
      <c r="Y38" s="95"/>
      <c r="Z38" s="96">
        <f>X38*W$5</f>
        <v>0</v>
      </c>
    </row>
    <row r="39" spans="1:26" ht="12.75">
      <c r="A39" s="52" t="s">
        <v>28</v>
      </c>
      <c r="B39" s="44">
        <v>16330</v>
      </c>
      <c r="C39" s="91" t="s">
        <v>75</v>
      </c>
      <c r="D39" s="44" t="s">
        <v>30</v>
      </c>
      <c r="E39" s="44">
        <v>11</v>
      </c>
      <c r="F39" s="49">
        <v>8.87</v>
      </c>
      <c r="G39" s="92">
        <f>F39*E39</f>
        <v>97.57</v>
      </c>
      <c r="H39" s="93">
        <f>F39-F39*H$33</f>
        <v>8.87</v>
      </c>
      <c r="I39" s="94">
        <f>H39*E39</f>
        <v>97.57</v>
      </c>
      <c r="J39" s="95"/>
      <c r="K39" s="96">
        <f>I39*H$5</f>
        <v>0</v>
      </c>
      <c r="L39" s="22"/>
      <c r="M39" s="22"/>
      <c r="N39" s="22"/>
      <c r="O39" s="22"/>
      <c r="P39" s="52" t="s">
        <v>34</v>
      </c>
      <c r="Q39" s="52" t="s">
        <v>77</v>
      </c>
      <c r="R39" s="58" t="s">
        <v>78</v>
      </c>
      <c r="S39" s="54" t="s">
        <v>30</v>
      </c>
      <c r="T39" s="54">
        <v>42</v>
      </c>
      <c r="U39" s="98">
        <v>9.19</v>
      </c>
      <c r="V39" s="99">
        <f>U39*T39</f>
        <v>385.97999999999996</v>
      </c>
      <c r="W39" s="100">
        <f>U39-U39*W$36</f>
        <v>7.812</v>
      </c>
      <c r="X39" s="99">
        <f>W39*T39</f>
        <v>328.104</v>
      </c>
      <c r="Z39" s="96">
        <f>X39*W$5</f>
        <v>0</v>
      </c>
    </row>
    <row r="40" spans="1:26" ht="13.5" customHeight="1">
      <c r="A40" s="52" t="s">
        <v>32</v>
      </c>
      <c r="B40" s="44">
        <v>15768</v>
      </c>
      <c r="C40" s="91" t="s">
        <v>76</v>
      </c>
      <c r="D40" s="44" t="s">
        <v>30</v>
      </c>
      <c r="E40" s="44">
        <v>11</v>
      </c>
      <c r="F40" s="49">
        <v>8.87</v>
      </c>
      <c r="G40" s="92">
        <f>F40*E40</f>
        <v>97.57</v>
      </c>
      <c r="H40" s="93">
        <f>F40-F40*H$33</f>
        <v>8.87</v>
      </c>
      <c r="I40" s="94">
        <f>H40*E40</f>
        <v>97.57</v>
      </c>
      <c r="J40" s="95"/>
      <c r="K40" s="96">
        <f>I40*H$5</f>
        <v>0</v>
      </c>
      <c r="L40" s="22"/>
      <c r="M40" s="22"/>
      <c r="N40" s="22"/>
      <c r="O40" s="22"/>
      <c r="P40" s="52" t="s">
        <v>36</v>
      </c>
      <c r="Q40" s="52" t="s">
        <v>79</v>
      </c>
      <c r="R40" s="53" t="s">
        <v>80</v>
      </c>
      <c r="S40" s="54" t="s">
        <v>30</v>
      </c>
      <c r="T40" s="54">
        <v>1</v>
      </c>
      <c r="U40" s="98">
        <v>17.76</v>
      </c>
      <c r="V40" s="99">
        <f>U40*T40</f>
        <v>17.76</v>
      </c>
      <c r="W40" s="100">
        <f>U40-U40*W$36</f>
        <v>15.096000000000002</v>
      </c>
      <c r="X40" s="99">
        <f>W40*T40</f>
        <v>15.096000000000002</v>
      </c>
      <c r="Z40" s="96">
        <f>X40*W$5</f>
        <v>0</v>
      </c>
    </row>
    <row r="41" spans="1:26" ht="13.5" customHeight="1">
      <c r="A41" s="52" t="s">
        <v>34</v>
      </c>
      <c r="B41" s="101" t="s">
        <v>77</v>
      </c>
      <c r="C41" s="58" t="s">
        <v>78</v>
      </c>
      <c r="D41" s="54" t="s">
        <v>30</v>
      </c>
      <c r="E41" s="54">
        <v>42</v>
      </c>
      <c r="F41" s="98">
        <v>9.19</v>
      </c>
      <c r="G41" s="99">
        <f>F41*E41</f>
        <v>385.97999999999996</v>
      </c>
      <c r="H41" s="100">
        <f>F41-F41*H$38</f>
        <v>7.812</v>
      </c>
      <c r="I41" s="99">
        <f>H41*E41</f>
        <v>328.104</v>
      </c>
      <c r="J41" s="48"/>
      <c r="K41" s="96">
        <f>I41*H$5</f>
        <v>0</v>
      </c>
      <c r="L41" s="22"/>
      <c r="M41" s="22"/>
      <c r="N41" s="22"/>
      <c r="O41" s="22"/>
      <c r="P41" s="52" t="s">
        <v>40</v>
      </c>
      <c r="Q41" s="52" t="s">
        <v>81</v>
      </c>
      <c r="R41" s="53" t="s">
        <v>82</v>
      </c>
      <c r="S41" s="54" t="s">
        <v>30</v>
      </c>
      <c r="T41" s="54">
        <v>1</v>
      </c>
      <c r="U41" s="98">
        <v>22.461</v>
      </c>
      <c r="V41" s="99">
        <f>U41*T41</f>
        <v>22.461</v>
      </c>
      <c r="W41" s="100">
        <f>U41-U41*W$36</f>
        <v>19.092</v>
      </c>
      <c r="X41" s="99">
        <f>W41*T41</f>
        <v>19.092</v>
      </c>
      <c r="Z41" s="96">
        <f>X41*W$5</f>
        <v>0</v>
      </c>
    </row>
    <row r="42" spans="1:26" ht="13.5" customHeight="1">
      <c r="A42" s="52" t="s">
        <v>36</v>
      </c>
      <c r="B42" s="101" t="s">
        <v>79</v>
      </c>
      <c r="C42" s="53" t="s">
        <v>80</v>
      </c>
      <c r="D42" s="54" t="s">
        <v>30</v>
      </c>
      <c r="E42" s="54">
        <v>1</v>
      </c>
      <c r="F42" s="98">
        <v>17.76</v>
      </c>
      <c r="G42" s="99">
        <f>F42*E42</f>
        <v>17.76</v>
      </c>
      <c r="H42" s="100">
        <f>F42-F42*H$38</f>
        <v>15.096000000000002</v>
      </c>
      <c r="I42" s="99">
        <f>H42*E42</f>
        <v>15.096000000000002</v>
      </c>
      <c r="J42" s="42"/>
      <c r="K42" s="96">
        <f>I42*H$5</f>
        <v>0</v>
      </c>
      <c r="L42" s="22"/>
      <c r="M42" s="22"/>
      <c r="N42" s="22"/>
      <c r="O42" s="22"/>
      <c r="P42" s="52" t="s">
        <v>44</v>
      </c>
      <c r="Q42" s="52" t="s">
        <v>83</v>
      </c>
      <c r="R42" s="53" t="s">
        <v>84</v>
      </c>
      <c r="S42" s="54" t="s">
        <v>30</v>
      </c>
      <c r="T42" s="54">
        <v>91</v>
      </c>
      <c r="U42" s="98">
        <v>0.911</v>
      </c>
      <c r="V42" s="99">
        <f>U42*T42</f>
        <v>82.901</v>
      </c>
      <c r="W42" s="100">
        <f>U42-U42*W$36</f>
        <v>0.774</v>
      </c>
      <c r="X42" s="99">
        <f>W42*T42</f>
        <v>70.434</v>
      </c>
      <c r="Z42" s="96">
        <f>X42*W$5</f>
        <v>0</v>
      </c>
    </row>
    <row r="43" spans="1:26" ht="13.5" customHeight="1">
      <c r="A43" s="52" t="s">
        <v>40</v>
      </c>
      <c r="B43" s="101" t="s">
        <v>81</v>
      </c>
      <c r="C43" s="53" t="s">
        <v>82</v>
      </c>
      <c r="D43" s="54" t="s">
        <v>30</v>
      </c>
      <c r="E43" s="54">
        <v>1</v>
      </c>
      <c r="F43" s="98">
        <v>22.461</v>
      </c>
      <c r="G43" s="99">
        <f>F43*E43</f>
        <v>22.461</v>
      </c>
      <c r="H43" s="100">
        <f>F43-F43*H$38</f>
        <v>19.092</v>
      </c>
      <c r="I43" s="99">
        <f>H43*E43</f>
        <v>19.092</v>
      </c>
      <c r="J43" s="102"/>
      <c r="K43" s="96">
        <f>I43*H$5</f>
        <v>0</v>
      </c>
      <c r="L43" s="102"/>
      <c r="M43" s="22"/>
      <c r="N43" s="22"/>
      <c r="O43" s="22"/>
      <c r="P43" s="52" t="s">
        <v>48</v>
      </c>
      <c r="Q43" s="52" t="s">
        <v>85</v>
      </c>
      <c r="R43" s="58" t="s">
        <v>86</v>
      </c>
      <c r="S43" s="59" t="s">
        <v>30</v>
      </c>
      <c r="T43" s="59">
        <v>1</v>
      </c>
      <c r="U43" s="103">
        <v>0.81</v>
      </c>
      <c r="V43" s="99">
        <f>U43*T43</f>
        <v>0.81</v>
      </c>
      <c r="W43" s="100">
        <f>U43-U43*W$36</f>
        <v>0.689</v>
      </c>
      <c r="X43" s="99">
        <f>W43*T43</f>
        <v>0.689</v>
      </c>
      <c r="Z43" s="96">
        <f>X43*W$5</f>
        <v>0</v>
      </c>
    </row>
    <row r="44" spans="1:26" ht="13.5" customHeight="1">
      <c r="A44" s="52" t="s">
        <v>44</v>
      </c>
      <c r="B44" s="101" t="s">
        <v>83</v>
      </c>
      <c r="C44" s="53" t="s">
        <v>84</v>
      </c>
      <c r="D44" s="54" t="s">
        <v>30</v>
      </c>
      <c r="E44" s="54">
        <v>91</v>
      </c>
      <c r="F44" s="98">
        <v>0.911</v>
      </c>
      <c r="G44" s="99">
        <f>F44*E44</f>
        <v>82.901</v>
      </c>
      <c r="H44" s="100">
        <f>F44-F44*H$38</f>
        <v>0.774</v>
      </c>
      <c r="I44" s="99">
        <f>H44*E44</f>
        <v>70.434</v>
      </c>
      <c r="J44" s="102"/>
      <c r="K44" s="96">
        <f>I44*H$5</f>
        <v>0</v>
      </c>
      <c r="L44" s="22"/>
      <c r="M44" s="15"/>
      <c r="N44" s="15"/>
      <c r="O44" s="15"/>
      <c r="P44" s="52" t="s">
        <v>51</v>
      </c>
      <c r="Q44" s="52" t="s">
        <v>87</v>
      </c>
      <c r="R44" s="58" t="s">
        <v>88</v>
      </c>
      <c r="S44" s="104" t="s">
        <v>30</v>
      </c>
      <c r="T44" s="104">
        <v>3</v>
      </c>
      <c r="U44" s="103">
        <v>16.51</v>
      </c>
      <c r="V44" s="99">
        <f>U44*T44</f>
        <v>49.53</v>
      </c>
      <c r="W44" s="100">
        <f>U44-U44*W$36</f>
        <v>14.034</v>
      </c>
      <c r="X44" s="99">
        <f>W44*T44</f>
        <v>42.102000000000004</v>
      </c>
      <c r="Z44" s="96">
        <f>X44*W$5</f>
        <v>0</v>
      </c>
    </row>
    <row r="45" spans="1:26" ht="13.5" customHeight="1">
      <c r="A45" s="52" t="s">
        <v>48</v>
      </c>
      <c r="B45" s="101" t="s">
        <v>85</v>
      </c>
      <c r="C45" s="58" t="s">
        <v>89</v>
      </c>
      <c r="D45" s="59" t="s">
        <v>30</v>
      </c>
      <c r="E45" s="59">
        <v>1</v>
      </c>
      <c r="F45" s="103">
        <v>0.81</v>
      </c>
      <c r="G45" s="99">
        <f>F45*E45</f>
        <v>0.81</v>
      </c>
      <c r="H45" s="100">
        <f>F45-F45*H$38</f>
        <v>0.689</v>
      </c>
      <c r="I45" s="99">
        <f>H45*E45</f>
        <v>0.689</v>
      </c>
      <c r="J45" s="102"/>
      <c r="K45" s="96">
        <f>I45*H$5</f>
        <v>0</v>
      </c>
      <c r="L45" s="22"/>
      <c r="M45" s="22"/>
      <c r="N45" s="22"/>
      <c r="O45" s="22"/>
      <c r="P45" s="52" t="s">
        <v>53</v>
      </c>
      <c r="Q45" s="52" t="s">
        <v>90</v>
      </c>
      <c r="R45" s="58" t="s">
        <v>91</v>
      </c>
      <c r="S45" s="54" t="s">
        <v>30</v>
      </c>
      <c r="T45" s="54">
        <v>2</v>
      </c>
      <c r="U45" s="103">
        <v>7.45</v>
      </c>
      <c r="V45" s="99">
        <f>U45*T45</f>
        <v>14.9</v>
      </c>
      <c r="W45" s="100">
        <f>U45-U45*W$36</f>
        <v>6.333</v>
      </c>
      <c r="X45" s="99">
        <f>W45*T45</f>
        <v>12.666</v>
      </c>
      <c r="Z45" s="96">
        <f>X45*W$5</f>
        <v>0</v>
      </c>
    </row>
    <row r="46" spans="1:26" ht="13.5" customHeight="1">
      <c r="A46" s="52" t="s">
        <v>51</v>
      </c>
      <c r="B46" s="101" t="s">
        <v>87</v>
      </c>
      <c r="C46" s="58" t="s">
        <v>92</v>
      </c>
      <c r="D46" s="104" t="s">
        <v>30</v>
      </c>
      <c r="E46" s="104">
        <v>3</v>
      </c>
      <c r="F46" s="103">
        <v>16.51</v>
      </c>
      <c r="G46" s="99">
        <f>F46*E46</f>
        <v>49.53</v>
      </c>
      <c r="H46" s="100">
        <f>F46-F46*H$38</f>
        <v>14.034</v>
      </c>
      <c r="I46" s="99">
        <f>H46*E46</f>
        <v>42.102000000000004</v>
      </c>
      <c r="J46" s="102"/>
      <c r="K46" s="96">
        <f>I46*H$5</f>
        <v>0</v>
      </c>
      <c r="M46" s="22"/>
      <c r="N46" s="22"/>
      <c r="O46" s="22"/>
      <c r="P46" s="52" t="s">
        <v>56</v>
      </c>
      <c r="Q46" s="52" t="s">
        <v>93</v>
      </c>
      <c r="R46" s="58" t="s">
        <v>94</v>
      </c>
      <c r="S46" s="59" t="s">
        <v>30</v>
      </c>
      <c r="T46" s="59">
        <v>22</v>
      </c>
      <c r="U46" s="103">
        <v>0.1</v>
      </c>
      <c r="V46" s="99">
        <f>U46*T46</f>
        <v>2.2</v>
      </c>
      <c r="W46" s="100">
        <f>U46-U46*W$36</f>
        <v>0.085</v>
      </c>
      <c r="X46" s="99">
        <f>W46*T46</f>
        <v>1.87</v>
      </c>
      <c r="Z46" s="96">
        <f>X46*W$5</f>
        <v>0</v>
      </c>
    </row>
    <row r="47" spans="1:26" ht="13.5" customHeight="1">
      <c r="A47" s="52" t="s">
        <v>53</v>
      </c>
      <c r="B47" s="101" t="s">
        <v>90</v>
      </c>
      <c r="C47" s="58" t="s">
        <v>95</v>
      </c>
      <c r="D47" s="54" t="s">
        <v>30</v>
      </c>
      <c r="E47" s="54">
        <v>2</v>
      </c>
      <c r="F47" s="103">
        <v>7.45</v>
      </c>
      <c r="G47" s="99">
        <f>F47*E47</f>
        <v>14.9</v>
      </c>
      <c r="H47" s="100">
        <f>F47-F47*H$38</f>
        <v>6.333</v>
      </c>
      <c r="I47" s="99">
        <f>H47*E47</f>
        <v>12.666</v>
      </c>
      <c r="J47" s="102"/>
      <c r="K47" s="96">
        <f>I47*H$5</f>
        <v>0</v>
      </c>
      <c r="P47" s="52" t="s">
        <v>60</v>
      </c>
      <c r="Q47" s="52" t="s">
        <v>96</v>
      </c>
      <c r="R47" s="58" t="s">
        <v>97</v>
      </c>
      <c r="S47" s="59" t="s">
        <v>30</v>
      </c>
      <c r="T47" s="59">
        <v>3</v>
      </c>
      <c r="U47" s="103">
        <v>0.122</v>
      </c>
      <c r="V47" s="99">
        <f>U47*T47</f>
        <v>0.366</v>
      </c>
      <c r="W47" s="100">
        <f>U47-U47*W$36</f>
        <v>0.104</v>
      </c>
      <c r="X47" s="99">
        <f>W47*T47</f>
        <v>0.312</v>
      </c>
      <c r="Z47" s="96">
        <f>X47*W$5</f>
        <v>0</v>
      </c>
    </row>
    <row r="48" spans="1:26" ht="13.5" customHeight="1">
      <c r="A48" s="52" t="s">
        <v>56</v>
      </c>
      <c r="B48" s="101" t="s">
        <v>93</v>
      </c>
      <c r="C48" s="58" t="s">
        <v>94</v>
      </c>
      <c r="D48" s="59" t="s">
        <v>30</v>
      </c>
      <c r="E48" s="59">
        <v>22</v>
      </c>
      <c r="F48" s="103">
        <v>0.1</v>
      </c>
      <c r="G48" s="99">
        <f>F48*E48</f>
        <v>2.2</v>
      </c>
      <c r="H48" s="100">
        <f>F48-F48*H$38</f>
        <v>0.085</v>
      </c>
      <c r="I48" s="99">
        <f>H48*E48</f>
        <v>1.87</v>
      </c>
      <c r="J48" s="102"/>
      <c r="K48" s="96">
        <f>I48*H$5</f>
        <v>0</v>
      </c>
      <c r="P48" s="52" t="s">
        <v>63</v>
      </c>
      <c r="Q48" s="52" t="s">
        <v>98</v>
      </c>
      <c r="R48" s="58" t="s">
        <v>99</v>
      </c>
      <c r="S48" s="54" t="s">
        <v>30</v>
      </c>
      <c r="T48" s="54">
        <f>(T42+T43)*2-T47-T46</f>
        <v>159</v>
      </c>
      <c r="U48" s="103">
        <v>0.11</v>
      </c>
      <c r="V48" s="99">
        <f>U48*T48</f>
        <v>17.49</v>
      </c>
      <c r="W48" s="100">
        <f>U48-U48*W$36</f>
        <v>0.094</v>
      </c>
      <c r="X48" s="99">
        <f>W48*T48</f>
        <v>14.946</v>
      </c>
      <c r="Z48" s="96">
        <f>X48*W$5</f>
        <v>0</v>
      </c>
    </row>
    <row r="49" spans="1:26" ht="13.5" customHeight="1">
      <c r="A49" s="52" t="s">
        <v>60</v>
      </c>
      <c r="B49" s="101" t="s">
        <v>96</v>
      </c>
      <c r="C49" s="58" t="s">
        <v>97</v>
      </c>
      <c r="D49" s="59" t="s">
        <v>30</v>
      </c>
      <c r="E49" s="59">
        <v>3</v>
      </c>
      <c r="F49" s="103">
        <v>0.122</v>
      </c>
      <c r="G49" s="99">
        <f>F49*E49</f>
        <v>0.366</v>
      </c>
      <c r="H49" s="100">
        <f>F49-F49*H$38</f>
        <v>0.104</v>
      </c>
      <c r="I49" s="99">
        <f>H49*E49</f>
        <v>0.312</v>
      </c>
      <c r="J49" s="102"/>
      <c r="K49" s="96">
        <f>I49*H$5</f>
        <v>0</v>
      </c>
      <c r="P49" s="52" t="s">
        <v>65</v>
      </c>
      <c r="Q49" s="52" t="s">
        <v>100</v>
      </c>
      <c r="R49" s="58" t="s">
        <v>101</v>
      </c>
      <c r="S49" s="54" t="s">
        <v>30</v>
      </c>
      <c r="T49" s="54">
        <f>T48</f>
        <v>159</v>
      </c>
      <c r="U49" s="103">
        <v>0.035</v>
      </c>
      <c r="V49" s="99">
        <f>U49*T49</f>
        <v>5.565</v>
      </c>
      <c r="W49" s="100">
        <f>U49-U49*W$36</f>
        <v>0.03</v>
      </c>
      <c r="X49" s="99">
        <f>W49*T49</f>
        <v>4.77</v>
      </c>
      <c r="Z49" s="96">
        <f>X49*W$5</f>
        <v>0</v>
      </c>
    </row>
    <row r="50" spans="1:26" ht="13.5" customHeight="1">
      <c r="A50" s="52" t="s">
        <v>63</v>
      </c>
      <c r="B50" s="101" t="s">
        <v>98</v>
      </c>
      <c r="C50" s="58" t="s">
        <v>99</v>
      </c>
      <c r="D50" s="54" t="s">
        <v>30</v>
      </c>
      <c r="E50" s="54">
        <f>(E44+E45)*2-E49-E48</f>
        <v>159</v>
      </c>
      <c r="F50" s="103">
        <v>0.11</v>
      </c>
      <c r="G50" s="99">
        <f>F50*E50</f>
        <v>17.49</v>
      </c>
      <c r="H50" s="100">
        <f>F50-F50*H$38</f>
        <v>0.094</v>
      </c>
      <c r="I50" s="99">
        <f>H50*E50</f>
        <v>14.946</v>
      </c>
      <c r="J50" s="102"/>
      <c r="K50" s="96">
        <f>I50*H$5</f>
        <v>0</v>
      </c>
      <c r="P50" s="52" t="s">
        <v>67</v>
      </c>
      <c r="Q50" s="105">
        <v>3201.01</v>
      </c>
      <c r="R50" s="106" t="s">
        <v>102</v>
      </c>
      <c r="S50" s="54" t="s">
        <v>30</v>
      </c>
      <c r="T50" s="107">
        <v>1</v>
      </c>
      <c r="U50" s="108">
        <v>38.44</v>
      </c>
      <c r="V50" s="99">
        <f>U50*T50</f>
        <v>38.44</v>
      </c>
      <c r="W50" s="100">
        <f>U50-U50*W$36</f>
        <v>32.674</v>
      </c>
      <c r="X50" s="99">
        <f>W50*T50</f>
        <v>32.674</v>
      </c>
      <c r="Z50" s="96">
        <f>X50*W$5</f>
        <v>0</v>
      </c>
    </row>
    <row r="51" spans="1:26" ht="13.5" customHeight="1">
      <c r="A51" s="52" t="s">
        <v>65</v>
      </c>
      <c r="B51" s="101" t="s">
        <v>100</v>
      </c>
      <c r="C51" s="58" t="s">
        <v>101</v>
      </c>
      <c r="D51" s="54" t="s">
        <v>30</v>
      </c>
      <c r="E51" s="54">
        <f>E50</f>
        <v>159</v>
      </c>
      <c r="F51" s="103">
        <v>0.035</v>
      </c>
      <c r="G51" s="99">
        <f>F51*E51</f>
        <v>5.565</v>
      </c>
      <c r="H51" s="100">
        <f>F51-F51*H$38</f>
        <v>0.03</v>
      </c>
      <c r="I51" s="99">
        <f>H51*E51</f>
        <v>4.77</v>
      </c>
      <c r="J51" s="102"/>
      <c r="K51" s="96">
        <f>I51*H$5</f>
        <v>0</v>
      </c>
      <c r="P51" s="30"/>
      <c r="Q51" s="52" t="s">
        <v>103</v>
      </c>
      <c r="R51" s="58" t="s">
        <v>104</v>
      </c>
      <c r="S51" s="59" t="s">
        <v>30</v>
      </c>
      <c r="T51" s="59">
        <v>1</v>
      </c>
      <c r="U51" s="98">
        <v>1061</v>
      </c>
      <c r="V51" s="99">
        <f>U51*T51</f>
        <v>1061</v>
      </c>
      <c r="W51" s="100">
        <f>U51-U51*W$36</f>
        <v>901.85</v>
      </c>
      <c r="X51" s="99">
        <f>W51*T51</f>
        <v>901.85</v>
      </c>
      <c r="Z51" s="96">
        <f>X51*W$5</f>
        <v>0</v>
      </c>
    </row>
    <row r="52" spans="1:26" ht="13.5" customHeight="1">
      <c r="A52" s="52" t="s">
        <v>67</v>
      </c>
      <c r="B52" s="105">
        <v>3201.01</v>
      </c>
      <c r="C52" s="106" t="s">
        <v>102</v>
      </c>
      <c r="D52" s="54" t="s">
        <v>30</v>
      </c>
      <c r="E52" s="107">
        <v>1</v>
      </c>
      <c r="F52" s="108">
        <v>38.44</v>
      </c>
      <c r="G52" s="99">
        <f>F52*E52</f>
        <v>38.44</v>
      </c>
      <c r="H52" s="100">
        <f>F52-F52*H$38</f>
        <v>32.674</v>
      </c>
      <c r="I52" s="99">
        <f>H52*E52</f>
        <v>32.674</v>
      </c>
      <c r="J52" s="102"/>
      <c r="K52" s="96">
        <f>I52*H$5</f>
        <v>0</v>
      </c>
      <c r="P52" s="30"/>
      <c r="Q52" s="52" t="s">
        <v>105</v>
      </c>
      <c r="R52" s="58" t="s">
        <v>106</v>
      </c>
      <c r="S52" s="59" t="s">
        <v>30</v>
      </c>
      <c r="T52" s="59">
        <v>4</v>
      </c>
      <c r="U52" s="98">
        <v>0.656</v>
      </c>
      <c r="V52" s="99">
        <f>U52*T52</f>
        <v>2.624</v>
      </c>
      <c r="W52" s="100">
        <f>U52-U52*W$36</f>
        <v>0.558</v>
      </c>
      <c r="X52" s="99">
        <f>W52*T52</f>
        <v>2.232</v>
      </c>
      <c r="Z52" s="96">
        <f>X52*W$5</f>
        <v>0</v>
      </c>
    </row>
    <row r="53" spans="1:26" ht="13.5" customHeight="1">
      <c r="A53" s="30"/>
      <c r="B53" s="101" t="s">
        <v>103</v>
      </c>
      <c r="C53" s="58" t="s">
        <v>107</v>
      </c>
      <c r="D53" s="59" t="s">
        <v>30</v>
      </c>
      <c r="E53" s="59">
        <v>1</v>
      </c>
      <c r="F53" s="98">
        <v>1064</v>
      </c>
      <c r="G53" s="99">
        <f>F53*E53</f>
        <v>1064</v>
      </c>
      <c r="H53" s="100">
        <f>F53-F53*H$38</f>
        <v>904.4</v>
      </c>
      <c r="I53" s="99">
        <f>H53*E53</f>
        <v>904.4</v>
      </c>
      <c r="J53" s="102"/>
      <c r="K53" s="96">
        <f>I53*H$5</f>
        <v>0</v>
      </c>
      <c r="P53" s="30"/>
      <c r="R53" s="74" t="s">
        <v>3</v>
      </c>
      <c r="S53" s="75"/>
      <c r="T53" s="76"/>
      <c r="U53" s="109"/>
      <c r="V53" s="110">
        <f>SUM(V39:V52)</f>
        <v>1702.027</v>
      </c>
      <c r="W53" s="111"/>
      <c r="X53" s="110">
        <f>SUM(X39:X52)</f>
        <v>1446.837</v>
      </c>
      <c r="Z53" s="78">
        <f>SUM(Z39:Z52)</f>
        <v>0</v>
      </c>
    </row>
    <row r="54" spans="1:26" ht="25.5" customHeight="1">
      <c r="A54" s="30"/>
      <c r="B54" s="101" t="s">
        <v>105</v>
      </c>
      <c r="C54" s="58" t="s">
        <v>106</v>
      </c>
      <c r="D54" s="59" t="s">
        <v>30</v>
      </c>
      <c r="E54" s="59">
        <v>4</v>
      </c>
      <c r="F54" s="98">
        <v>0.656</v>
      </c>
      <c r="G54" s="99">
        <f>F54*E54</f>
        <v>2.624</v>
      </c>
      <c r="H54" s="100">
        <f>F54-F54*H$38</f>
        <v>0.558</v>
      </c>
      <c r="I54" s="99">
        <f>H54*E54</f>
        <v>2.232</v>
      </c>
      <c r="J54" s="102"/>
      <c r="K54" s="112">
        <f>I54*H$5</f>
        <v>0</v>
      </c>
      <c r="Q54" s="30"/>
      <c r="R54" s="80" t="s">
        <v>66</v>
      </c>
      <c r="S54" s="81"/>
      <c r="T54" s="82"/>
      <c r="U54" s="113"/>
      <c r="V54" s="110">
        <f>V53*18%</f>
        <v>306.365</v>
      </c>
      <c r="W54" s="111"/>
      <c r="X54" s="110">
        <f>X53*18%</f>
        <v>260.431</v>
      </c>
      <c r="Z54" s="78">
        <f>Z53*18%</f>
        <v>0</v>
      </c>
    </row>
    <row r="55" spans="1:26" ht="13.5" customHeight="1">
      <c r="A55" s="30"/>
      <c r="C55" s="74" t="s">
        <v>3</v>
      </c>
      <c r="D55" s="75"/>
      <c r="E55" s="76"/>
      <c r="F55" s="109"/>
      <c r="G55" s="114">
        <f>SUM(G41:G54)</f>
        <v>1705.027</v>
      </c>
      <c r="H55" s="111"/>
      <c r="I55" s="110">
        <f>SUM(I41:I54)</f>
        <v>1449.387</v>
      </c>
      <c r="J55" s="102"/>
      <c r="K55" s="78">
        <f>SUM(K41:K54)</f>
        <v>0</v>
      </c>
      <c r="Q55" s="30"/>
      <c r="R55" s="80" t="s">
        <v>68</v>
      </c>
      <c r="S55" s="81"/>
      <c r="T55" s="81"/>
      <c r="U55" s="113"/>
      <c r="V55" s="110">
        <f>V54+V53</f>
        <v>2008.392</v>
      </c>
      <c r="W55" s="111"/>
      <c r="X55" s="110">
        <f>X54+X53</f>
        <v>1707.268</v>
      </c>
      <c r="Z55" s="78">
        <f>Z54+Z53</f>
        <v>0</v>
      </c>
    </row>
    <row r="56" spans="1:17" ht="13.5" customHeight="1">
      <c r="A56" s="15"/>
      <c r="B56" s="30"/>
      <c r="C56" s="80" t="s">
        <v>66</v>
      </c>
      <c r="D56" s="81"/>
      <c r="E56" s="82"/>
      <c r="F56" s="113"/>
      <c r="G56" s="114">
        <f>G55*18%</f>
        <v>306.905</v>
      </c>
      <c r="H56" s="111"/>
      <c r="I56" s="110">
        <f>I55*18%</f>
        <v>260.89</v>
      </c>
      <c r="J56" s="102"/>
      <c r="K56" s="78">
        <f>K55*18%</f>
        <v>0</v>
      </c>
      <c r="Q56" s="30"/>
    </row>
    <row r="57" spans="2:11" ht="13.5" customHeight="1">
      <c r="B57" s="30"/>
      <c r="C57" s="80" t="s">
        <v>68</v>
      </c>
      <c r="D57" s="81"/>
      <c r="E57" s="81"/>
      <c r="F57" s="113"/>
      <c r="G57" s="114">
        <f>G56+G55</f>
        <v>2011.932</v>
      </c>
      <c r="H57" s="111"/>
      <c r="I57" s="110">
        <f>I56+I55</f>
        <v>1710.277</v>
      </c>
      <c r="J57" s="115"/>
      <c r="K57" s="78">
        <f>K56+K55</f>
        <v>0</v>
      </c>
    </row>
    <row r="58" spans="2:10" ht="13.5" customHeight="1">
      <c r="B58" s="30"/>
      <c r="G58" s="84"/>
      <c r="H58" s="30"/>
      <c r="I58" s="30"/>
      <c r="J58" s="115"/>
    </row>
    <row r="59" spans="2:10" ht="13.5" customHeight="1">
      <c r="B59" s="15"/>
      <c r="C59" s="84"/>
      <c r="D59" s="84"/>
      <c r="E59" s="84"/>
      <c r="F59" s="84"/>
      <c r="J59" s="115"/>
    </row>
    <row r="60" ht="12.75">
      <c r="J60" s="116"/>
    </row>
  </sheetData>
  <sheetProtection selectLockedCells="1" selectUnlockedCells="1"/>
  <mergeCells count="50">
    <mergeCell ref="H1:I1"/>
    <mergeCell ref="J1:K1"/>
    <mergeCell ref="W1:X1"/>
    <mergeCell ref="Y1:Z1"/>
    <mergeCell ref="F2:G2"/>
    <mergeCell ref="H2:I2"/>
    <mergeCell ref="J2:K2"/>
    <mergeCell ref="U2:V2"/>
    <mergeCell ref="W2:X2"/>
    <mergeCell ref="Y2:Z2"/>
    <mergeCell ref="F3:G4"/>
    <mergeCell ref="H3:I4"/>
    <mergeCell ref="J3:K5"/>
    <mergeCell ref="U3:V4"/>
    <mergeCell ref="W3:X4"/>
    <mergeCell ref="Y3:Z5"/>
    <mergeCell ref="F5:G6"/>
    <mergeCell ref="H5:I6"/>
    <mergeCell ref="U5:V6"/>
    <mergeCell ref="W5:X6"/>
    <mergeCell ref="A9:C9"/>
    <mergeCell ref="Q9:S9"/>
    <mergeCell ref="A11:A13"/>
    <mergeCell ref="B11:B13"/>
    <mergeCell ref="C11:C13"/>
    <mergeCell ref="D11:D13"/>
    <mergeCell ref="E11:E13"/>
    <mergeCell ref="F11:G11"/>
    <mergeCell ref="H11:I11"/>
    <mergeCell ref="P11:P13"/>
    <mergeCell ref="Q11:Q13"/>
    <mergeCell ref="R11:R13"/>
    <mergeCell ref="S11:S13"/>
    <mergeCell ref="T11:T13"/>
    <mergeCell ref="U11:V11"/>
    <mergeCell ref="W11:X11"/>
    <mergeCell ref="P34:P36"/>
    <mergeCell ref="Q34:Q36"/>
    <mergeCell ref="R34:R36"/>
    <mergeCell ref="S34:S36"/>
    <mergeCell ref="T34:T36"/>
    <mergeCell ref="U34:V34"/>
    <mergeCell ref="W34:X34"/>
    <mergeCell ref="A36:A38"/>
    <mergeCell ref="B36:B38"/>
    <mergeCell ref="C36:C38"/>
    <mergeCell ref="D36:D38"/>
    <mergeCell ref="E36:E38"/>
    <mergeCell ref="F36:G36"/>
    <mergeCell ref="H36:I36"/>
  </mergeCells>
  <hyperlinks>
    <hyperlink ref="A9" r:id="rId1" display="Тел. 8905-383-12-00 факс 8452-744-083 e-mail: 744083@mail.ru"/>
    <hyperlink ref="Q9" r:id="rId2" display="Тел. 8905-383-12-00 факс 8452-744-083 e-mail: 744083@mail.ru"/>
  </hyperlinks>
  <printOptions/>
  <pageMargins left="0.7" right="0.7" top="0.75" bottom="0.75" header="0.5118055555555555" footer="0.5118055555555555"/>
  <pageSetup horizontalDpi="300" verticalDpi="300" orientation="portrait" paperSize="9" scale="79"/>
  <colBreaks count="2" manualBreakCount="2">
    <brk id="9" max="65535" man="1"/>
    <brk id="1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пп аа</cp:lastModifiedBy>
  <cp:lastPrinted>2010-04-23T02:45:30Z</cp:lastPrinted>
  <dcterms:created xsi:type="dcterms:W3CDTF">2006-01-10T07:59:56Z</dcterms:created>
  <dcterms:modified xsi:type="dcterms:W3CDTF">2017-01-12T07:00:18Z</dcterms:modified>
  <cp:category/>
  <cp:version/>
  <cp:contentType/>
  <cp:contentStatus/>
  <cp:revision>3</cp:revision>
</cp:coreProperties>
</file>